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75" yWindow="-435" windowWidth="25275" windowHeight="5850" activeTab="8"/>
  </bookViews>
  <sheets>
    <sheet name="Letaba sub-catchment" sheetId="16" r:id="rId1"/>
    <sheet name="DAMS" sheetId="15" r:id="rId2"/>
    <sheet name="MU69" sheetId="12" r:id="rId3"/>
    <sheet name="MU70" sheetId="11" r:id="rId4"/>
    <sheet name="MU71" sheetId="10" r:id="rId5"/>
    <sheet name="MU72" sheetId="9" r:id="rId6"/>
    <sheet name="MU73" sheetId="8" r:id="rId7"/>
    <sheet name="MU74" sheetId="7" r:id="rId8"/>
    <sheet name="MU79" sheetId="6" r:id="rId9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10" i="10" l="1"/>
  <c r="W11" i="10"/>
  <c r="W11" i="11"/>
  <c r="W11" i="7"/>
  <c r="W11" i="6"/>
  <c r="W11" i="12"/>
  <c r="W15" i="12" l="1"/>
  <c r="W14" i="12"/>
  <c r="W12" i="12"/>
  <c r="W15" i="11"/>
  <c r="W14" i="11"/>
  <c r="W12" i="11"/>
  <c r="W15" i="10"/>
  <c r="W14" i="10"/>
  <c r="W12" i="10"/>
  <c r="W15" i="7"/>
  <c r="W14" i="7"/>
  <c r="W12" i="7"/>
  <c r="W15" i="6"/>
  <c r="W12" i="6"/>
  <c r="W14" i="6" l="1"/>
  <c r="X14" i="6"/>
  <c r="X14" i="7"/>
  <c r="X14" i="10"/>
  <c r="X14" i="11"/>
  <c r="X14" i="12"/>
  <c r="W17" i="6" l="1"/>
  <c r="W16" i="6"/>
  <c r="W10" i="6"/>
  <c r="W9" i="6"/>
  <c r="W8" i="6"/>
  <c r="W7" i="6"/>
  <c r="W6" i="6"/>
  <c r="W5" i="6"/>
  <c r="W4" i="6"/>
  <c r="W3" i="6"/>
  <c r="W17" i="7"/>
  <c r="W16" i="7"/>
  <c r="W10" i="7"/>
  <c r="W9" i="7"/>
  <c r="W8" i="7"/>
  <c r="W7" i="7"/>
  <c r="W6" i="7"/>
  <c r="W5" i="7"/>
  <c r="W4" i="7"/>
  <c r="W3" i="7"/>
  <c r="W17" i="10"/>
  <c r="W16" i="10"/>
  <c r="W9" i="10"/>
  <c r="W8" i="10"/>
  <c r="W7" i="10"/>
  <c r="W6" i="10"/>
  <c r="W5" i="10"/>
  <c r="W4" i="10"/>
  <c r="W3" i="10"/>
  <c r="W17" i="11"/>
  <c r="W16" i="11"/>
  <c r="W10" i="11"/>
  <c r="W9" i="11"/>
  <c r="W8" i="11"/>
  <c r="W7" i="11"/>
  <c r="W6" i="11"/>
  <c r="W5" i="11"/>
  <c r="W4" i="11"/>
  <c r="W3" i="11"/>
  <c r="W17" i="12"/>
  <c r="W16" i="12"/>
  <c r="W10" i="12"/>
  <c r="W9" i="12"/>
  <c r="W8" i="12"/>
  <c r="W7" i="12"/>
  <c r="W6" i="12"/>
  <c r="W5" i="12"/>
  <c r="W4" i="12"/>
  <c r="W3" i="12"/>
</calcChain>
</file>

<file path=xl/comments1.xml><?xml version="1.0" encoding="utf-8"?>
<comments xmlns="http://schemas.openxmlformats.org/spreadsheetml/2006/main">
  <authors>
    <author>Boyd, Lee</author>
  </authors>
  <commentList>
    <comment ref="U11" authorId="0">
      <text>
        <r>
          <rPr>
            <sz val="9"/>
            <color indexed="81"/>
            <rFont val="Tahoma"/>
            <family val="2"/>
          </rPr>
          <t>as NH4-N</t>
        </r>
      </text>
    </comment>
    <comment ref="Y11" authorId="0">
      <text>
        <r>
          <rPr>
            <sz val="9"/>
            <color indexed="81"/>
            <rFont val="Tahoma"/>
            <family val="2"/>
          </rPr>
          <t>as NH4-N</t>
        </r>
      </text>
    </comment>
    <comment ref="AC11" authorId="0">
      <text>
        <r>
          <rPr>
            <sz val="9"/>
            <color indexed="81"/>
            <rFont val="Tahoma"/>
            <family val="2"/>
          </rPr>
          <t>as NH4-N</t>
        </r>
      </text>
    </comment>
    <comment ref="AG11" authorId="0">
      <text>
        <r>
          <rPr>
            <sz val="9"/>
            <color indexed="81"/>
            <rFont val="Tahoma"/>
            <family val="2"/>
          </rPr>
          <t>as NH4-N</t>
        </r>
      </text>
    </comment>
  </commentList>
</comments>
</file>

<file path=xl/comments2.xml><?xml version="1.0" encoding="utf-8"?>
<comments xmlns="http://schemas.openxmlformats.org/spreadsheetml/2006/main">
  <authors>
    <author>Boyd, Lee</author>
  </authors>
  <commentList>
    <comment ref="U11" authorId="0">
      <text>
        <r>
          <rPr>
            <sz val="9"/>
            <color indexed="81"/>
            <rFont val="Tahoma"/>
            <family val="2"/>
          </rPr>
          <t>as NH4-N</t>
        </r>
      </text>
    </comment>
    <comment ref="W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3.xml><?xml version="1.0" encoding="utf-8"?>
<comments xmlns="http://schemas.openxmlformats.org/spreadsheetml/2006/main">
  <authors>
    <author>Boyd, Lee</author>
  </authors>
  <commentList>
    <comment ref="U11" authorId="0">
      <text>
        <r>
          <rPr>
            <sz val="9"/>
            <color indexed="81"/>
            <rFont val="Tahoma"/>
            <family val="2"/>
          </rPr>
          <t>as NH4-N</t>
        </r>
      </text>
    </comment>
    <comment ref="W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4.xml><?xml version="1.0" encoding="utf-8"?>
<comments xmlns="http://schemas.openxmlformats.org/spreadsheetml/2006/main">
  <authors>
    <author>Boyd, Lee</author>
  </authors>
  <commentList>
    <comment ref="U11" authorId="0">
      <text>
        <r>
          <rPr>
            <sz val="9"/>
            <color indexed="81"/>
            <rFont val="Tahoma"/>
            <family val="2"/>
          </rPr>
          <t>as NH4-N</t>
        </r>
      </text>
    </comment>
    <comment ref="W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5.xml><?xml version="1.0" encoding="utf-8"?>
<comments xmlns="http://schemas.openxmlformats.org/spreadsheetml/2006/main">
  <authors>
    <author>Boyd, Lee</author>
  </authors>
  <commentList>
    <comment ref="U11" authorId="0">
      <text>
        <r>
          <rPr>
            <sz val="9"/>
            <color indexed="81"/>
            <rFont val="Tahoma"/>
            <family val="2"/>
          </rPr>
          <t>as NH4-N</t>
        </r>
      </text>
    </comment>
  </commentList>
</comments>
</file>

<file path=xl/comments6.xml><?xml version="1.0" encoding="utf-8"?>
<comments xmlns="http://schemas.openxmlformats.org/spreadsheetml/2006/main">
  <authors>
    <author>Boyd, Lee</author>
  </authors>
  <commentList>
    <comment ref="U11" authorId="0">
      <text>
        <r>
          <rPr>
            <sz val="9"/>
            <color indexed="81"/>
            <rFont val="Tahoma"/>
            <family val="2"/>
          </rPr>
          <t>as NH4-N</t>
        </r>
      </text>
    </comment>
  </commentList>
</comments>
</file>

<file path=xl/comments7.xml><?xml version="1.0" encoding="utf-8"?>
<comments xmlns="http://schemas.openxmlformats.org/spreadsheetml/2006/main">
  <authors>
    <author>Boyd, Lee</author>
  </authors>
  <commentList>
    <comment ref="U11" authorId="0">
      <text>
        <r>
          <rPr>
            <sz val="9"/>
            <color indexed="81"/>
            <rFont val="Tahoma"/>
            <family val="2"/>
          </rPr>
          <t>as NH4-N</t>
        </r>
      </text>
    </comment>
    <comment ref="W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8.xml><?xml version="1.0" encoding="utf-8"?>
<comments xmlns="http://schemas.openxmlformats.org/spreadsheetml/2006/main">
  <authors>
    <author>Boyd, Lee</author>
  </authors>
  <commentList>
    <comment ref="U11" authorId="0">
      <text>
        <r>
          <rPr>
            <sz val="9"/>
            <color indexed="81"/>
            <rFont val="Tahoma"/>
            <family val="2"/>
          </rPr>
          <t>as NH4-N</t>
        </r>
      </text>
    </comment>
    <comment ref="W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sharedStrings.xml><?xml version="1.0" encoding="utf-8"?>
<sst xmlns="http://schemas.openxmlformats.org/spreadsheetml/2006/main" count="1190" uniqueCount="106">
  <si>
    <t>Aquatic</t>
  </si>
  <si>
    <t>Domestic</t>
  </si>
  <si>
    <t>Industry</t>
  </si>
  <si>
    <t>Irrigation</t>
  </si>
  <si>
    <t>Livestock Watering</t>
  </si>
  <si>
    <t>Recreational Use</t>
  </si>
  <si>
    <t>Variable</t>
  </si>
  <si>
    <t>Units</t>
  </si>
  <si>
    <t>TWQR</t>
  </si>
  <si>
    <t>CEV</t>
  </si>
  <si>
    <t>AEV</t>
  </si>
  <si>
    <r>
      <t>A</t>
    </r>
    <r>
      <rPr>
        <b/>
        <vertAlign val="superscript"/>
        <sz val="8"/>
        <rFont val="Arial"/>
        <family val="2"/>
      </rPr>
      <t>#</t>
    </r>
  </si>
  <si>
    <r>
      <t>T</t>
    </r>
    <r>
      <rPr>
        <b/>
        <vertAlign val="superscript"/>
        <sz val="8"/>
        <rFont val="Arial"/>
        <family val="2"/>
      </rPr>
      <t>#</t>
    </r>
  </si>
  <si>
    <r>
      <t>U</t>
    </r>
    <r>
      <rPr>
        <b/>
        <vertAlign val="superscript"/>
        <sz val="8"/>
        <rFont val="Arial"/>
        <family val="2"/>
      </rPr>
      <t>#</t>
    </r>
  </si>
  <si>
    <t>Calcium (dissolved)</t>
  </si>
  <si>
    <t>mg/L</t>
  </si>
  <si>
    <t>&gt; 80</t>
  </si>
  <si>
    <t>≤ 1000</t>
  </si>
  <si>
    <t>Chloride (dissolved)</t>
  </si>
  <si>
    <t>&gt; 600</t>
  </si>
  <si>
    <t>≤ 100</t>
  </si>
  <si>
    <t>Total Dissolved Solids</t>
  </si>
  <si>
    <t>0 - 1000</t>
  </si>
  <si>
    <t>Electrical Conductivity</t>
  </si>
  <si>
    <t>mS/m</t>
  </si>
  <si>
    <t>Fluoride (dissolved)</t>
  </si>
  <si>
    <t>≤ 0.75</t>
  </si>
  <si>
    <t>&gt; 1.5</t>
  </si>
  <si>
    <t>≤ 2</t>
  </si>
  <si>
    <t>Potassium (dissolved)</t>
  </si>
  <si>
    <t>&lt; 50</t>
  </si>
  <si>
    <t>&gt; 100</t>
  </si>
  <si>
    <t>Magnesium (dissolved)</t>
  </si>
  <si>
    <t>&gt; 70</t>
  </si>
  <si>
    <t>Sodium (dissolved)</t>
  </si>
  <si>
    <t>&gt; 400</t>
  </si>
  <si>
    <t>≤ 70</t>
  </si>
  <si>
    <t>0 - 2000</t>
  </si>
  <si>
    <t>Ammonia (unionised)</t>
  </si>
  <si>
    <t>≤ 0.007</t>
  </si>
  <si>
    <t>&gt; 10</t>
  </si>
  <si>
    <t>Nitrate</t>
  </si>
  <si>
    <t>&gt; 20</t>
  </si>
  <si>
    <t>0 - 100</t>
  </si>
  <si>
    <t>Total Phosphorus</t>
  </si>
  <si>
    <t>pH</t>
  </si>
  <si>
    <t>variation of 0.5 or by 5% from background values allowed</t>
  </si>
  <si>
    <t>6-9</t>
  </si>
  <si>
    <t>7-8</t>
  </si>
  <si>
    <t>6.5-8</t>
  </si>
  <si>
    <t>5-10</t>
  </si>
  <si>
    <t>6.5-8.4</t>
  </si>
  <si>
    <t>6.5-8.5</t>
  </si>
  <si>
    <t>Ortho-phosphate</t>
  </si>
  <si>
    <t>&lt; 0.005</t>
  </si>
  <si>
    <t>&gt; 0.025</t>
  </si>
  <si>
    <t>Sulphate (dissolved)</t>
  </si>
  <si>
    <t xml:space="preserve">Total Alkalinity </t>
  </si>
  <si>
    <t>Dissolved Organic Carbon</t>
  </si>
  <si>
    <t>Dissolved Oxygen</t>
  </si>
  <si>
    <t>SAR</t>
  </si>
  <si>
    <r>
      <t>meq</t>
    </r>
    <r>
      <rPr>
        <b/>
        <vertAlign val="superscript"/>
        <sz val="8"/>
        <color theme="1"/>
        <rFont val="Arial"/>
        <family val="2"/>
      </rPr>
      <t>0.5</t>
    </r>
  </si>
  <si>
    <t>Suspended Solids</t>
  </si>
  <si>
    <t>quality affected</t>
  </si>
  <si>
    <t>Chlorophyll a</t>
  </si>
  <si>
    <t>mg/l chl a</t>
  </si>
  <si>
    <t>0 - 15</t>
  </si>
  <si>
    <t>Escherichia coli</t>
  </si>
  <si>
    <t># per 100mL</t>
  </si>
  <si>
    <t>0 - 130</t>
  </si>
  <si>
    <t>Faecal coliforms</t>
  </si>
  <si>
    <t>≤ 1</t>
  </si>
  <si>
    <t>0 - 200</t>
  </si>
  <si>
    <t>Aluminium</t>
  </si>
  <si>
    <r>
      <t>≤</t>
    </r>
    <r>
      <rPr>
        <sz val="8"/>
        <rFont val="Arial"/>
        <family val="2"/>
      </rPr>
      <t xml:space="preserve"> 0.01</t>
    </r>
    <r>
      <rPr>
        <vertAlign val="superscript"/>
        <sz val="8"/>
        <rFont val="Arial"/>
        <family val="2"/>
      </rPr>
      <t>*</t>
    </r>
  </si>
  <si>
    <r>
      <t>0.02</t>
    </r>
    <r>
      <rPr>
        <vertAlign val="superscript"/>
        <sz val="8"/>
        <rFont val="Arial"/>
        <family val="2"/>
      </rPr>
      <t>*</t>
    </r>
  </si>
  <si>
    <r>
      <t>0.15</t>
    </r>
    <r>
      <rPr>
        <vertAlign val="superscript"/>
        <sz val="8"/>
        <rFont val="Arial"/>
        <family val="2"/>
      </rPr>
      <t>*</t>
    </r>
  </si>
  <si>
    <t>&gt; 0.5</t>
  </si>
  <si>
    <t>Boron</t>
  </si>
  <si>
    <t>≤ 0.5</t>
  </si>
  <si>
    <t>Chromium (VI)</t>
  </si>
  <si>
    <t>≤ 0.1</t>
  </si>
  <si>
    <t>0-1</t>
  </si>
  <si>
    <t>Iron</t>
  </si>
  <si>
    <t>variation of 10% from background conc. Allowed</t>
  </si>
  <si>
    <t>&gt; 1.0</t>
  </si>
  <si>
    <t>≤ 5</t>
  </si>
  <si>
    <t>0 -10</t>
  </si>
  <si>
    <t>Manganese</t>
  </si>
  <si>
    <t>≤ 0.02</t>
  </si>
  <si>
    <t>Proposed WQPL</t>
  </si>
  <si>
    <t>6.5 - 8.4</t>
  </si>
  <si>
    <t>Recreational</t>
  </si>
  <si>
    <t>Magoebaskloof Dam - 90549</t>
  </si>
  <si>
    <t>Tzaneen Dam - 191500</t>
  </si>
  <si>
    <t>Ebenezer Dam  - 90527</t>
  </si>
  <si>
    <t>6.5 - 9.2</t>
  </si>
  <si>
    <t>6.5 - 8.7</t>
  </si>
  <si>
    <r>
      <t>≤ 0.01</t>
    </r>
    <r>
      <rPr>
        <vertAlign val="superscript"/>
        <sz val="8"/>
        <rFont val="Arial"/>
        <family val="2"/>
      </rPr>
      <t>*</t>
    </r>
  </si>
  <si>
    <t>no monitoring point</t>
  </si>
  <si>
    <t>Middle Letaba Dam - no monitoring point</t>
  </si>
  <si>
    <t>Compliance against accetable limit for domestic; irrigation or aquatic guideline</t>
  </si>
  <si>
    <t>Domestic; irrigation</t>
  </si>
  <si>
    <t>Irrigation; drinking</t>
  </si>
  <si>
    <t>domestic (acceptable based on SANS 241: 2015)</t>
  </si>
  <si>
    <t>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</si>
</sst>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8" x14ac:knownFonts="1">
    <font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8"/>
      <name val="Arial"/>
      <family val="2"/>
    </font>
    <font>
      <sz val="8"/>
      <color rgb="FF0070C0"/>
      <name val="Arial"/>
      <family val="2"/>
    </font>
    <font>
      <b/>
      <sz val="9"/>
      <color theme="1"/>
      <name val="Arial"/>
      <family val="2"/>
    </font>
    <font>
      <b/>
      <vertAlign val="superscript"/>
      <sz val="8"/>
      <name val="Arial"/>
      <family val="2"/>
    </font>
    <font>
      <sz val="11"/>
      <color rgb="FF000000"/>
      <name val="Calibri"/>
      <family val="2"/>
      <scheme val="minor"/>
    </font>
    <font>
      <sz val="8"/>
      <color rgb="FF000000"/>
      <name val="Arial"/>
      <family val="2"/>
    </font>
    <font>
      <b/>
      <sz val="9"/>
      <color rgb="FF000000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vertAlign val="superscript"/>
      <sz val="8"/>
      <color theme="1"/>
      <name val="Arial"/>
      <family val="2"/>
    </font>
    <font>
      <b/>
      <i/>
      <sz val="8"/>
      <color theme="1"/>
      <name val="Arial"/>
      <family val="2"/>
    </font>
    <font>
      <vertAlign val="superscript"/>
      <sz val="8"/>
      <name val="Arial"/>
      <family val="2"/>
    </font>
    <font>
      <sz val="8"/>
      <color rgb="FFFF0000"/>
      <name val="Arial"/>
      <family val="2"/>
    </font>
    <font>
      <b/>
      <sz val="8"/>
      <color rgb="FF000000"/>
      <name val="Arial"/>
      <family val="2"/>
    </font>
    <font>
      <sz val="8"/>
      <color theme="8"/>
      <name val="Arial"/>
      <family val="2"/>
    </font>
    <font>
      <sz val="9"/>
      <color indexed="81"/>
      <name val="Tahoma"/>
      <family val="2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2" tint="-0.24994659260841701"/>
      </left>
      <right style="thin">
        <color theme="2" tint="-0.24994659260841701"/>
      </right>
      <top/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31">
    <xf numFmtId="0" fontId="0" fillId="0" borderId="0" xfId="0"/>
    <xf numFmtId="0" fontId="0" fillId="0" borderId="1" xfId="0" applyBorder="1" applyAlignment="1">
      <alignment horizontal="left" indent="1"/>
    </xf>
    <xf numFmtId="0" fontId="0" fillId="0" borderId="2" xfId="0" applyBorder="1"/>
    <xf numFmtId="0" fontId="3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indent="1"/>
    </xf>
    <xf numFmtId="0" fontId="6" fillId="0" borderId="2" xfId="0" applyFont="1" applyBorder="1" applyAlignment="1">
      <alignment horizontal="right" vertical="center"/>
    </xf>
    <xf numFmtId="2" fontId="7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left" vertical="center" indent="1"/>
    </xf>
    <xf numFmtId="0" fontId="10" fillId="0" borderId="2" xfId="0" applyFont="1" applyBorder="1"/>
    <xf numFmtId="0" fontId="10" fillId="0" borderId="2" xfId="0" applyFont="1" applyBorder="1" applyAlignment="1">
      <alignment vertical="center"/>
    </xf>
    <xf numFmtId="0" fontId="1" fillId="0" borderId="2" xfId="0" applyFont="1" applyBorder="1" applyAlignment="1">
      <alignment horizontal="left" indent="1"/>
    </xf>
    <xf numFmtId="0" fontId="0" fillId="0" borderId="2" xfId="0" applyBorder="1" applyAlignment="1">
      <alignment horizontal="left" indent="1"/>
    </xf>
    <xf numFmtId="0" fontId="10" fillId="0" borderId="2" xfId="0" applyFont="1" applyFill="1" applyBorder="1"/>
    <xf numFmtId="0" fontId="2" fillId="0" borderId="2" xfId="0" applyNumberFormat="1" applyFont="1" applyBorder="1" applyAlignment="1">
      <alignment horizontal="left" indent="1"/>
    </xf>
    <xf numFmtId="0" fontId="12" fillId="0" borderId="2" xfId="0" applyFont="1" applyBorder="1" applyAlignment="1">
      <alignment horizontal="left" indent="1"/>
    </xf>
    <xf numFmtId="0" fontId="1" fillId="0" borderId="0" xfId="0" applyFont="1" applyAlignment="1">
      <alignment horizontal="left" indent="1"/>
    </xf>
    <xf numFmtId="0" fontId="0" fillId="0" borderId="0" xfId="0" applyAlignment="1">
      <alignment horizontal="left" indent="1"/>
    </xf>
    <xf numFmtId="0" fontId="0" fillId="0" borderId="0" xfId="0" applyBorder="1"/>
    <xf numFmtId="2" fontId="7" fillId="0" borderId="9" xfId="0" applyNumberFormat="1" applyFont="1" applyBorder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0" fillId="0" borderId="0" xfId="0" applyFont="1" applyBorder="1"/>
    <xf numFmtId="0" fontId="10" fillId="0" borderId="0" xfId="0" applyFont="1" applyFill="1" applyBorder="1"/>
    <xf numFmtId="0" fontId="10" fillId="0" borderId="2" xfId="0" applyFont="1" applyBorder="1" applyAlignment="1">
      <alignment horizontal="center"/>
    </xf>
    <xf numFmtId="0" fontId="10" fillId="0" borderId="2" xfId="0" applyFont="1" applyBorder="1" applyAlignment="1">
      <alignment horizontal="left"/>
    </xf>
    <xf numFmtId="0" fontId="3" fillId="0" borderId="9" xfId="0" applyFont="1" applyBorder="1" applyAlignment="1">
      <alignment horizontal="center" vertical="center" wrapText="1"/>
    </xf>
    <xf numFmtId="9" fontId="7" fillId="0" borderId="2" xfId="0" applyNumberFormat="1" applyFont="1" applyFill="1" applyBorder="1" applyAlignment="1">
      <alignment horizontal="right" vertical="center"/>
    </xf>
    <xf numFmtId="0" fontId="7" fillId="0" borderId="2" xfId="0" applyFont="1" applyFill="1" applyBorder="1" applyAlignment="1">
      <alignment horizontal="right" vertical="center"/>
    </xf>
    <xf numFmtId="0" fontId="10" fillId="0" borderId="1" xfId="0" applyFont="1" applyBorder="1" applyAlignment="1">
      <alignment horizontal="left" indent="1"/>
    </xf>
    <xf numFmtId="0" fontId="15" fillId="0" borderId="2" xfId="0" applyFont="1" applyBorder="1" applyAlignment="1">
      <alignment horizontal="left" vertical="center" indent="1"/>
    </xf>
    <xf numFmtId="0" fontId="10" fillId="0" borderId="2" xfId="0" applyFont="1" applyBorder="1" applyAlignment="1">
      <alignment horizontal="left" indent="1"/>
    </xf>
    <xf numFmtId="0" fontId="10" fillId="0" borderId="1" xfId="0" applyFont="1" applyBorder="1"/>
    <xf numFmtId="0" fontId="10" fillId="0" borderId="0" xfId="0" applyFont="1" applyAlignment="1">
      <alignment horizontal="left" indent="1"/>
    </xf>
    <xf numFmtId="0" fontId="10" fillId="0" borderId="0" xfId="0" applyFont="1"/>
    <xf numFmtId="0" fontId="10" fillId="0" borderId="1" xfId="0" applyFont="1" applyFill="1" applyBorder="1" applyAlignment="1">
      <alignment horizontal="left" indent="1"/>
    </xf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left" indent="1"/>
    </xf>
    <xf numFmtId="0" fontId="15" fillId="0" borderId="2" xfId="0" applyFont="1" applyFill="1" applyBorder="1" applyAlignment="1">
      <alignment horizontal="left" vertical="center" indent="1"/>
    </xf>
    <xf numFmtId="0" fontId="9" fillId="0" borderId="2" xfId="0" applyNumberFormat="1" applyFont="1" applyFill="1" applyBorder="1" applyAlignment="1">
      <alignment horizontal="center"/>
    </xf>
    <xf numFmtId="0" fontId="9" fillId="0" borderId="7" xfId="0" applyNumberFormat="1" applyFont="1" applyFill="1" applyBorder="1" applyAlignment="1">
      <alignment horizontal="center"/>
    </xf>
    <xf numFmtId="0" fontId="10" fillId="0" borderId="7" xfId="0" applyFont="1" applyFill="1" applyBorder="1"/>
    <xf numFmtId="0" fontId="7" fillId="0" borderId="6" xfId="0" applyFont="1" applyFill="1" applyBorder="1" applyAlignment="1">
      <alignment horizontal="center" vertical="center"/>
    </xf>
    <xf numFmtId="0" fontId="9" fillId="0" borderId="2" xfId="0" quotePrefix="1" applyNumberFormat="1" applyFont="1" applyFill="1" applyBorder="1" applyAlignment="1">
      <alignment horizontal="center"/>
    </xf>
    <xf numFmtId="0" fontId="9" fillId="0" borderId="2" xfId="0" quotePrefix="1" applyNumberFormat="1" applyFont="1" applyFill="1" applyBorder="1" applyAlignment="1">
      <alignment horizontal="center" vertical="center"/>
    </xf>
    <xf numFmtId="0" fontId="9" fillId="0" borderId="2" xfId="0" applyNumberFormat="1" applyFont="1" applyFill="1" applyBorder="1" applyAlignment="1">
      <alignment horizontal="center" vertical="center"/>
    </xf>
    <xf numFmtId="0" fontId="9" fillId="0" borderId="7" xfId="0" quotePrefix="1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indent="1"/>
    </xf>
    <xf numFmtId="0" fontId="10" fillId="0" borderId="0" xfId="0" applyFont="1" applyFill="1"/>
    <xf numFmtId="0" fontId="2" fillId="0" borderId="2" xfId="0" applyNumberFormat="1" applyFont="1" applyFill="1" applyBorder="1" applyAlignment="1">
      <alignment horizontal="left" indent="1"/>
    </xf>
    <xf numFmtId="0" fontId="12" fillId="0" borderId="2" xfId="0" applyFont="1" applyFill="1" applyBorder="1" applyAlignment="1">
      <alignment horizontal="left" indent="1"/>
    </xf>
    <xf numFmtId="0" fontId="1" fillId="0" borderId="0" xfId="0" applyFont="1" applyFill="1" applyAlignment="1">
      <alignment horizontal="left" indent="1"/>
    </xf>
    <xf numFmtId="0" fontId="10" fillId="0" borderId="0" xfId="0" applyFont="1" applyFill="1" applyAlignment="1">
      <alignment horizontal="left" indent="1"/>
    </xf>
    <xf numFmtId="0" fontId="7" fillId="0" borderId="0" xfId="0" applyFont="1" applyFill="1" applyBorder="1" applyAlignment="1">
      <alignment horizontal="right" vertical="center"/>
    </xf>
    <xf numFmtId="0" fontId="7" fillId="0" borderId="3" xfId="0" applyFont="1" applyFill="1" applyBorder="1" applyAlignment="1">
      <alignment horizontal="right" vertical="center" wrapText="1"/>
    </xf>
    <xf numFmtId="1" fontId="7" fillId="0" borderId="4" xfId="0" applyNumberFormat="1" applyFont="1" applyFill="1" applyBorder="1" applyAlignment="1">
      <alignment vertical="center"/>
    </xf>
    <xf numFmtId="0" fontId="15" fillId="0" borderId="5" xfId="0" applyFont="1" applyFill="1" applyBorder="1" applyAlignment="1">
      <alignment horizontal="left" vertical="center" wrapText="1" indent="1"/>
    </xf>
    <xf numFmtId="9" fontId="7" fillId="0" borderId="6" xfId="0" applyNumberFormat="1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center" vertical="center"/>
    </xf>
    <xf numFmtId="0" fontId="2" fillId="0" borderId="7" xfId="0" applyNumberFormat="1" applyFont="1" applyFill="1" applyBorder="1" applyAlignment="1">
      <alignment horizontal="center" vertical="center" wrapText="1"/>
    </xf>
    <xf numFmtId="0" fontId="2" fillId="0" borderId="7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 wrapText="1"/>
    </xf>
    <xf numFmtId="2" fontId="7" fillId="0" borderId="9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9" fontId="10" fillId="0" borderId="2" xfId="0" applyNumberFormat="1" applyFont="1" applyFill="1" applyBorder="1" applyAlignment="1">
      <alignment vertical="center"/>
    </xf>
    <xf numFmtId="0" fontId="7" fillId="0" borderId="2" xfId="0" applyFont="1" applyBorder="1" applyAlignment="1">
      <alignment horizontal="right" vertical="center"/>
    </xf>
    <xf numFmtId="0" fontId="7" fillId="0" borderId="2" xfId="0" applyFont="1" applyBorder="1" applyAlignment="1">
      <alignment horizontal="center" vertical="center"/>
    </xf>
    <xf numFmtId="9" fontId="7" fillId="0" borderId="2" xfId="0" applyNumberFormat="1" applyFont="1" applyBorder="1" applyAlignment="1">
      <alignment horizontal="center" vertical="center"/>
    </xf>
    <xf numFmtId="9" fontId="10" fillId="0" borderId="2" xfId="0" applyNumberFormat="1" applyFont="1" applyBorder="1" applyAlignment="1">
      <alignment horizontal="center" vertical="center"/>
    </xf>
    <xf numFmtId="2" fontId="7" fillId="0" borderId="2" xfId="0" applyNumberFormat="1" applyFont="1" applyBorder="1" applyAlignment="1">
      <alignment horizontal="right" vertical="center"/>
    </xf>
    <xf numFmtId="0" fontId="7" fillId="0" borderId="0" xfId="0" applyFont="1" applyAlignment="1">
      <alignment horizontal="right" vertical="center"/>
    </xf>
    <xf numFmtId="0" fontId="10" fillId="0" borderId="2" xfId="0" applyFont="1" applyBorder="1" applyAlignment="1">
      <alignment wrapText="1"/>
    </xf>
    <xf numFmtId="0" fontId="10" fillId="0" borderId="0" xfId="0" applyFont="1" applyBorder="1" applyAlignment="1">
      <alignment horizontal="left" indent="1"/>
    </xf>
    <xf numFmtId="164" fontId="7" fillId="0" borderId="2" xfId="0" applyNumberFormat="1" applyFont="1" applyBorder="1" applyAlignment="1">
      <alignment horizontal="right" vertical="center"/>
    </xf>
    <xf numFmtId="0" fontId="9" fillId="0" borderId="2" xfId="0" applyFont="1" applyBorder="1" applyAlignment="1">
      <alignment vertical="center"/>
    </xf>
    <xf numFmtId="0" fontId="9" fillId="0" borderId="2" xfId="0" applyNumberFormat="1" applyFont="1" applyFill="1" applyBorder="1" applyAlignment="1">
      <alignment horizontal="center" vertical="center" wrapText="1"/>
    </xf>
    <xf numFmtId="0" fontId="10" fillId="0" borderId="14" xfId="0" applyFont="1" applyFill="1" applyBorder="1"/>
    <xf numFmtId="0" fontId="10" fillId="0" borderId="15" xfId="0" applyFont="1" applyFill="1" applyBorder="1"/>
    <xf numFmtId="0" fontId="7" fillId="0" borderId="0" xfId="0" applyFont="1" applyFill="1" applyAlignment="1">
      <alignment horizontal="right" vertical="center"/>
    </xf>
    <xf numFmtId="0" fontId="10" fillId="0" borderId="1" xfId="0" applyFont="1" applyFill="1" applyBorder="1"/>
    <xf numFmtId="0" fontId="10" fillId="0" borderId="16" xfId="0" applyFont="1" applyFill="1" applyBorder="1"/>
    <xf numFmtId="1" fontId="16" fillId="0" borderId="9" xfId="0" applyNumberFormat="1" applyFont="1" applyBorder="1" applyAlignment="1">
      <alignment horizontal="center" vertical="center"/>
    </xf>
    <xf numFmtId="2" fontId="16" fillId="0" borderId="9" xfId="0" applyNumberFormat="1" applyFont="1" applyBorder="1" applyAlignment="1">
      <alignment horizontal="center" vertical="center"/>
    </xf>
    <xf numFmtId="164" fontId="16" fillId="0" borderId="9" xfId="0" applyNumberFormat="1" applyFont="1" applyBorder="1" applyAlignment="1">
      <alignment horizontal="center" vertical="center"/>
    </xf>
    <xf numFmtId="0" fontId="16" fillId="0" borderId="9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9" fillId="0" borderId="2" xfId="0" applyFont="1" applyFill="1" applyBorder="1" applyAlignment="1">
      <alignment horizontal="right" vertical="center"/>
    </xf>
    <xf numFmtId="0" fontId="9" fillId="0" borderId="2" xfId="0" applyFont="1" applyFill="1" applyBorder="1" applyAlignment="1">
      <alignment horizontal="center" vertical="center"/>
    </xf>
    <xf numFmtId="1" fontId="16" fillId="0" borderId="9" xfId="0" applyNumberFormat="1" applyFont="1" applyFill="1" applyBorder="1" applyAlignment="1">
      <alignment horizontal="center" vertical="center"/>
    </xf>
    <xf numFmtId="2" fontId="16" fillId="0" borderId="9" xfId="0" applyNumberFormat="1" applyFont="1" applyFill="1" applyBorder="1" applyAlignment="1">
      <alignment horizontal="center" vertical="center"/>
    </xf>
    <xf numFmtId="164" fontId="16" fillId="0" borderId="9" xfId="0" applyNumberFormat="1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/>
    </xf>
    <xf numFmtId="0" fontId="16" fillId="0" borderId="2" xfId="0" applyFont="1" applyFill="1" applyBorder="1" applyAlignment="1">
      <alignment horizontal="center"/>
    </xf>
    <xf numFmtId="0" fontId="0" fillId="0" borderId="2" xfId="0" applyFill="1" applyBorder="1"/>
    <xf numFmtId="0" fontId="0" fillId="0" borderId="0" xfId="0" applyFill="1" applyBorder="1"/>
    <xf numFmtId="1" fontId="16" fillId="0" borderId="2" xfId="0" applyNumberFormat="1" applyFont="1" applyBorder="1" applyAlignment="1">
      <alignment horizontal="center" vertical="center"/>
    </xf>
    <xf numFmtId="2" fontId="16" fillId="0" borderId="2" xfId="0" applyNumberFormat="1" applyFont="1" applyBorder="1" applyAlignment="1">
      <alignment horizontal="center" vertical="center"/>
    </xf>
    <xf numFmtId="164" fontId="16" fillId="0" borderId="2" xfId="0" applyNumberFormat="1" applyFont="1" applyBorder="1" applyAlignment="1">
      <alignment horizontal="center" vertical="center"/>
    </xf>
    <xf numFmtId="0" fontId="6" fillId="0" borderId="0" xfId="0" applyFont="1" applyFill="1" applyAlignment="1">
      <alignment horizontal="right" vertical="center"/>
    </xf>
    <xf numFmtId="2" fontId="9" fillId="0" borderId="2" xfId="0" applyNumberFormat="1" applyFont="1" applyBorder="1" applyAlignment="1">
      <alignment horizontal="right" vertical="center"/>
    </xf>
    <xf numFmtId="0" fontId="16" fillId="0" borderId="2" xfId="0" applyFont="1" applyFill="1" applyBorder="1" applyAlignment="1">
      <alignment horizontal="center" vertical="center" wrapText="1"/>
    </xf>
    <xf numFmtId="0" fontId="10" fillId="0" borderId="9" xfId="0" applyFont="1" applyBorder="1"/>
    <xf numFmtId="0" fontId="16" fillId="0" borderId="9" xfId="0" applyFont="1" applyFill="1" applyBorder="1" applyAlignment="1">
      <alignment horizontal="center" vertical="center" wrapText="1"/>
    </xf>
    <xf numFmtId="0" fontId="16" fillId="0" borderId="0" xfId="0" applyFont="1" applyFill="1"/>
    <xf numFmtId="0" fontId="16" fillId="0" borderId="0" xfId="0" applyFont="1" applyFill="1" applyAlignment="1">
      <alignment horizontal="right" vertical="center"/>
    </xf>
    <xf numFmtId="0" fontId="16" fillId="0" borderId="2" xfId="0" applyFont="1" applyFill="1" applyBorder="1" applyAlignment="1">
      <alignment horizontal="center" wrapText="1"/>
    </xf>
    <xf numFmtId="9" fontId="16" fillId="0" borderId="2" xfId="0" applyNumberFormat="1" applyFont="1" applyFill="1" applyBorder="1" applyAlignment="1">
      <alignment horizontal="center" vertical="center"/>
    </xf>
    <xf numFmtId="1" fontId="16" fillId="0" borderId="2" xfId="0" applyNumberFormat="1" applyFont="1" applyFill="1" applyBorder="1" applyAlignment="1">
      <alignment horizontal="center" vertical="center"/>
    </xf>
    <xf numFmtId="2" fontId="16" fillId="0" borderId="2" xfId="0" applyNumberFormat="1" applyFont="1" applyFill="1" applyBorder="1" applyAlignment="1">
      <alignment horizontal="center" vertical="center"/>
    </xf>
    <xf numFmtId="164" fontId="16" fillId="0" borderId="2" xfId="0" applyNumberFormat="1" applyFont="1" applyFill="1" applyBorder="1" applyAlignment="1">
      <alignment horizontal="center" vertical="center"/>
    </xf>
    <xf numFmtId="0" fontId="16" fillId="0" borderId="10" xfId="0" applyFont="1" applyFill="1" applyBorder="1" applyAlignment="1">
      <alignment horizontal="center"/>
    </xf>
    <xf numFmtId="9" fontId="16" fillId="0" borderId="2" xfId="0" applyNumberFormat="1" applyFont="1" applyFill="1" applyBorder="1" applyAlignment="1">
      <alignment horizontal="right" vertical="center"/>
    </xf>
    <xf numFmtId="0" fontId="16" fillId="0" borderId="0" xfId="0" applyFont="1" applyFill="1" applyBorder="1" applyAlignment="1">
      <alignment horizontal="center" wrapText="1"/>
    </xf>
    <xf numFmtId="9" fontId="16" fillId="0" borderId="0" xfId="0" applyNumberFormat="1" applyFont="1" applyFill="1" applyBorder="1" applyAlignment="1">
      <alignment horizontal="center" vertical="center"/>
    </xf>
    <xf numFmtId="1" fontId="16" fillId="0" borderId="7" xfId="0" applyNumberFormat="1" applyFont="1" applyFill="1" applyBorder="1" applyAlignment="1">
      <alignment horizontal="center" vertical="center"/>
    </xf>
    <xf numFmtId="2" fontId="16" fillId="0" borderId="7" xfId="0" applyNumberFormat="1" applyFont="1" applyFill="1" applyBorder="1" applyAlignment="1">
      <alignment horizontal="center" vertical="center"/>
    </xf>
    <xf numFmtId="164" fontId="16" fillId="0" borderId="7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 wrapText="1"/>
    </xf>
    <xf numFmtId="0" fontId="10" fillId="0" borderId="7" xfId="0" applyFont="1" applyBorder="1" applyAlignment="1">
      <alignment horizontal="center" wrapText="1"/>
    </xf>
    <xf numFmtId="0" fontId="10" fillId="0" borderId="8" xfId="0" applyFont="1" applyBorder="1" applyAlignment="1">
      <alignment horizontal="center" wrapText="1"/>
    </xf>
    <xf numFmtId="0" fontId="10" fillId="0" borderId="9" xfId="0" applyFont="1" applyBorder="1" applyAlignment="1">
      <alignment horizontal="center" wrapText="1"/>
    </xf>
    <xf numFmtId="0" fontId="1" fillId="0" borderId="2" xfId="0" applyFont="1" applyFill="1" applyBorder="1" applyAlignment="1">
      <alignment horizontal="center" vertical="center"/>
    </xf>
    <xf numFmtId="0" fontId="2" fillId="0" borderId="7" xfId="0" applyNumberFormat="1" applyFont="1" applyFill="1" applyBorder="1" applyAlignment="1">
      <alignment horizontal="center" vertical="center"/>
    </xf>
    <xf numFmtId="0" fontId="2" fillId="0" borderId="9" xfId="0" applyNumberFormat="1" applyFont="1" applyFill="1" applyBorder="1" applyAlignment="1">
      <alignment horizontal="center" vertical="center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9" xfId="0" applyFont="1" applyBorder="1" applyAlignment="1">
      <alignment horizontal="center"/>
    </xf>
  </cellXfs>
  <cellStyles count="1">
    <cellStyle name="Normal" xfId="0" builtinId="0"/>
  </cellStyles>
  <dxfs count="3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771559423332512E-2"/>
          <c:y val="3.4267904366790697E-2"/>
          <c:w val="0.70414257536380331"/>
          <c:h val="0.56947590711214779"/>
        </c:manualLayout>
      </c:layout>
      <c:lineChart>
        <c:grouping val="standard"/>
        <c:varyColors val="0"/>
        <c:ser>
          <c:idx val="0"/>
          <c:order val="0"/>
          <c:tx>
            <c:strRef>
              <c:f>'MU70'!$S$35</c:f>
              <c:strCache>
                <c:ptCount val="1"/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'MU70'!$T$33:$T$33</c:f>
              <c:numCache>
                <c:formatCode>0</c:formatCode>
                <c:ptCount val="1"/>
              </c:numCache>
            </c:numRef>
          </c:cat>
          <c:val>
            <c:numRef>
              <c:f>'MU70'!$T$35:$T$35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1"/>
          <c:order val="1"/>
          <c:tx>
            <c:strRef>
              <c:f>'MU70'!$S$36</c:f>
              <c:strCache>
                <c:ptCount val="1"/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'MU70'!$T$33:$T$33</c:f>
              <c:numCache>
                <c:formatCode>0</c:formatCode>
                <c:ptCount val="1"/>
              </c:numCache>
            </c:numRef>
          </c:cat>
          <c:val>
            <c:numRef>
              <c:f>'MU70'!$T$36:$T$36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2"/>
          <c:order val="2"/>
          <c:tx>
            <c:strRef>
              <c:f>'MU70'!$S$37</c:f>
              <c:strCache>
                <c:ptCount val="1"/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'MU70'!$T$33:$T$33</c:f>
              <c:numCache>
                <c:formatCode>0</c:formatCode>
                <c:ptCount val="1"/>
              </c:numCache>
            </c:numRef>
          </c:cat>
          <c:val>
            <c:numRef>
              <c:f>'MU70'!$T$37:$T$37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3"/>
          <c:order val="3"/>
          <c:tx>
            <c:strRef>
              <c:f>'MU70'!$S$48</c:f>
              <c:strCache>
                <c:ptCount val="1"/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'MU70'!$T$33:$T$33</c:f>
              <c:numCache>
                <c:formatCode>0</c:formatCode>
                <c:ptCount val="1"/>
              </c:numCache>
            </c:numRef>
          </c:cat>
          <c:val>
            <c:numRef>
              <c:f>'MU70'!$T$48:$T$48</c:f>
              <c:numCache>
                <c:formatCode>General</c:formatCode>
                <c:ptCount val="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355648"/>
        <c:axId val="85245248"/>
      </c:lineChart>
      <c:catAx>
        <c:axId val="131355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245248"/>
        <c:crosses val="autoZero"/>
        <c:auto val="1"/>
        <c:lblAlgn val="ctr"/>
        <c:lblOffset val="100"/>
        <c:noMultiLvlLbl val="0"/>
      </c:catAx>
      <c:valAx>
        <c:axId val="85245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355648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MU70'!A1"/><Relationship Id="rId2" Type="http://schemas.openxmlformats.org/officeDocument/2006/relationships/hyperlink" Target="#'MU74'!A1"/><Relationship Id="rId1" Type="http://schemas.openxmlformats.org/officeDocument/2006/relationships/image" Target="../media/image1.jpg"/><Relationship Id="rId6" Type="http://schemas.openxmlformats.org/officeDocument/2006/relationships/hyperlink" Target="#'MU71'!A1"/><Relationship Id="rId5" Type="http://schemas.openxmlformats.org/officeDocument/2006/relationships/hyperlink" Target="#DAMS!A1"/><Relationship Id="rId4" Type="http://schemas.openxmlformats.org/officeDocument/2006/relationships/hyperlink" Target="#'MU69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304800</xdr:colOff>
      <xdr:row>37</xdr:row>
      <xdr:rowOff>62731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111231"/>
        </a:xfrm>
        <a:prstGeom prst="rect">
          <a:avLst/>
        </a:prstGeom>
      </xdr:spPr>
    </xdr:pic>
    <xdr:clientData/>
  </xdr:twoCellAnchor>
  <xdr:twoCellAnchor>
    <xdr:from>
      <xdr:col>10</xdr:col>
      <xdr:colOff>438150</xdr:colOff>
      <xdr:row>20</xdr:row>
      <xdr:rowOff>47624</xdr:rowOff>
    </xdr:from>
    <xdr:to>
      <xdr:col>11</xdr:col>
      <xdr:colOff>47625</xdr:colOff>
      <xdr:row>21</xdr:row>
      <xdr:rowOff>57149</xdr:rowOff>
    </xdr:to>
    <xdr:sp macro="" textlink="">
      <xdr:nvSpPr>
        <xdr:cNvPr id="3" name="Diamond 2">
          <a:hlinkClick xmlns:r="http://schemas.openxmlformats.org/officeDocument/2006/relationships" r:id="rId2"/>
        </xdr:cNvPr>
        <xdr:cNvSpPr/>
      </xdr:nvSpPr>
      <xdr:spPr>
        <a:xfrm>
          <a:off x="6534150" y="3857624"/>
          <a:ext cx="219075" cy="200025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6</xdr:col>
      <xdr:colOff>266700</xdr:colOff>
      <xdr:row>13</xdr:row>
      <xdr:rowOff>123825</xdr:rowOff>
    </xdr:from>
    <xdr:to>
      <xdr:col>6</xdr:col>
      <xdr:colOff>495300</xdr:colOff>
      <xdr:row>14</xdr:row>
      <xdr:rowOff>171450</xdr:rowOff>
    </xdr:to>
    <xdr:sp macro="" textlink="">
      <xdr:nvSpPr>
        <xdr:cNvPr id="4" name="Diamond 3">
          <a:hlinkClick xmlns:r="http://schemas.openxmlformats.org/officeDocument/2006/relationships" r:id="rId3"/>
        </xdr:cNvPr>
        <xdr:cNvSpPr/>
      </xdr:nvSpPr>
      <xdr:spPr>
        <a:xfrm>
          <a:off x="3924300" y="2600325"/>
          <a:ext cx="228600" cy="238125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3</xdr:col>
      <xdr:colOff>457200</xdr:colOff>
      <xdr:row>21</xdr:row>
      <xdr:rowOff>0</xdr:rowOff>
    </xdr:from>
    <xdr:to>
      <xdr:col>4</xdr:col>
      <xdr:colOff>76200</xdr:colOff>
      <xdr:row>22</xdr:row>
      <xdr:rowOff>38100</xdr:rowOff>
    </xdr:to>
    <xdr:sp macro="" textlink="">
      <xdr:nvSpPr>
        <xdr:cNvPr id="5" name="Diamond 4">
          <a:hlinkClick xmlns:r="http://schemas.openxmlformats.org/officeDocument/2006/relationships" r:id="rId4"/>
        </xdr:cNvPr>
        <xdr:cNvSpPr/>
      </xdr:nvSpPr>
      <xdr:spPr>
        <a:xfrm>
          <a:off x="2286000" y="4000500"/>
          <a:ext cx="228600" cy="228600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2</xdr:col>
      <xdr:colOff>552451</xdr:colOff>
      <xdr:row>21</xdr:row>
      <xdr:rowOff>180975</xdr:rowOff>
    </xdr:from>
    <xdr:to>
      <xdr:col>3</xdr:col>
      <xdr:colOff>190501</xdr:colOff>
      <xdr:row>23</xdr:row>
      <xdr:rowOff>47625</xdr:rowOff>
    </xdr:to>
    <xdr:sp macro="" textlink="">
      <xdr:nvSpPr>
        <xdr:cNvPr id="6" name="Diamond 5">
          <a:hlinkClick xmlns:r="http://schemas.openxmlformats.org/officeDocument/2006/relationships" r:id="rId5"/>
        </xdr:cNvPr>
        <xdr:cNvSpPr/>
      </xdr:nvSpPr>
      <xdr:spPr>
        <a:xfrm>
          <a:off x="1771651" y="4181475"/>
          <a:ext cx="247650" cy="247650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7</xdr:col>
      <xdr:colOff>419100</xdr:colOff>
      <xdr:row>19</xdr:row>
      <xdr:rowOff>0</xdr:rowOff>
    </xdr:from>
    <xdr:to>
      <xdr:col>8</xdr:col>
      <xdr:colOff>47625</xdr:colOff>
      <xdr:row>20</xdr:row>
      <xdr:rowOff>76200</xdr:rowOff>
    </xdr:to>
    <xdr:sp macro="" textlink="">
      <xdr:nvSpPr>
        <xdr:cNvPr id="7" name="Diamond 6">
          <a:hlinkClick xmlns:r="http://schemas.openxmlformats.org/officeDocument/2006/relationships" r:id="rId6"/>
        </xdr:cNvPr>
        <xdr:cNvSpPr/>
      </xdr:nvSpPr>
      <xdr:spPr>
        <a:xfrm>
          <a:off x="4686300" y="3619500"/>
          <a:ext cx="238125" cy="266700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1</xdr:col>
      <xdr:colOff>219075</xdr:colOff>
      <xdr:row>6</xdr:row>
      <xdr:rowOff>142875</xdr:rowOff>
    </xdr:from>
    <xdr:to>
      <xdr:col>4</xdr:col>
      <xdr:colOff>209550</xdr:colOff>
      <xdr:row>11</xdr:row>
      <xdr:rowOff>66676</xdr:rowOff>
    </xdr:to>
    <xdr:sp macro="" textlink="">
      <xdr:nvSpPr>
        <xdr:cNvPr id="8" name="Rectangle 7"/>
        <xdr:cNvSpPr/>
      </xdr:nvSpPr>
      <xdr:spPr>
        <a:xfrm>
          <a:off x="828675" y="1285875"/>
          <a:ext cx="1819275" cy="876301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Data for MU70 has also been considered for MU72, MU73,  and MU 79,</a:t>
          </a:r>
          <a:r>
            <a:rPr lang="en-GB" sz="11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because of limited data in these MUs</a:t>
          </a:r>
          <a:endParaRPr lang="en-ZA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lang="en-ZA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0</xdr:colOff>
      <xdr:row>31</xdr:row>
      <xdr:rowOff>9524</xdr:rowOff>
    </xdr:from>
    <xdr:to>
      <xdr:col>20</xdr:col>
      <xdr:colOff>166688</xdr:colOff>
      <xdr:row>40</xdr:row>
      <xdr:rowOff>285750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Q20" sqref="Q20"/>
    </sheetView>
  </sheetViews>
  <sheetFormatPr defaultRowHeight="15" x14ac:dyDescent="0.25"/>
  <sheetData/>
  <sheetProtection password="E65E" sheet="1" objects="1" scenarios="1" selectLockedCells="1" selectUnlockedCells="1"/>
  <pageMargins left="0.7" right="0.7" top="0.75" bottom="0.75" header="0.3" footer="0.3"/>
  <pageSetup paperSize="8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104"/>
  <sheetViews>
    <sheetView topLeftCell="Q1" zoomScaleNormal="100" workbookViewId="0">
      <selection activeCell="AG13" sqref="AG13"/>
    </sheetView>
  </sheetViews>
  <sheetFormatPr defaultRowHeight="15" x14ac:dyDescent="0.25"/>
  <cols>
    <col min="1" max="1" width="24.42578125" style="31" customWidth="1"/>
    <col min="2" max="2" width="8.42578125" style="31" customWidth="1"/>
    <col min="3" max="17" width="8.7109375" style="21" customWidth="1"/>
    <col min="18" max="18" width="9.140625" style="20"/>
    <col min="19" max="20" width="9.140625" style="32"/>
    <col min="21" max="21" width="9.140625" style="102"/>
    <col min="22" max="24" width="9.140625" style="32"/>
    <col min="25" max="25" width="9.140625" style="102"/>
    <col min="26" max="28" width="9.140625" style="32"/>
    <col min="29" max="29" width="9.140625" style="102"/>
    <col min="30" max="30" width="9.140625" style="20"/>
    <col min="31" max="32" width="9.140625" style="32"/>
    <col min="33" max="33" width="9.140625" style="102"/>
  </cols>
  <sheetData>
    <row r="1" spans="1:33" ht="30.75" customHeight="1" x14ac:dyDescent="0.25">
      <c r="A1" s="27"/>
      <c r="B1" s="27"/>
      <c r="C1" s="121" t="s">
        <v>0</v>
      </c>
      <c r="D1" s="121"/>
      <c r="E1" s="121"/>
      <c r="F1" s="121" t="s">
        <v>1</v>
      </c>
      <c r="G1" s="121"/>
      <c r="H1" s="121"/>
      <c r="I1" s="121"/>
      <c r="J1" s="121" t="s">
        <v>2</v>
      </c>
      <c r="K1" s="121"/>
      <c r="L1" s="121"/>
      <c r="M1" s="121"/>
      <c r="N1" s="122" t="s">
        <v>3</v>
      </c>
      <c r="O1" s="123"/>
      <c r="P1" s="35" t="s">
        <v>4</v>
      </c>
      <c r="Q1" s="35" t="s">
        <v>5</v>
      </c>
      <c r="R1" s="118" t="s">
        <v>100</v>
      </c>
      <c r="S1" s="119"/>
      <c r="T1" s="120"/>
      <c r="U1" s="111" t="s">
        <v>90</v>
      </c>
      <c r="V1" s="116" t="s">
        <v>93</v>
      </c>
      <c r="W1" s="116"/>
      <c r="X1" s="116"/>
      <c r="Y1" s="104" t="s">
        <v>90</v>
      </c>
      <c r="Z1" s="116" t="s">
        <v>95</v>
      </c>
      <c r="AA1" s="116"/>
      <c r="AB1" s="116"/>
      <c r="AC1" s="104" t="s">
        <v>90</v>
      </c>
      <c r="AD1" s="116" t="s">
        <v>94</v>
      </c>
      <c r="AE1" s="116"/>
      <c r="AF1" s="116"/>
      <c r="AG1" s="101" t="s">
        <v>90</v>
      </c>
    </row>
    <row r="2" spans="1:33" ht="28.5" customHeight="1" x14ac:dyDescent="0.25">
      <c r="A2" s="10" t="s">
        <v>6</v>
      </c>
      <c r="B2" s="10" t="s">
        <v>7</v>
      </c>
      <c r="C2" s="34" t="s">
        <v>8</v>
      </c>
      <c r="D2" s="34" t="s">
        <v>9</v>
      </c>
      <c r="E2" s="34" t="s">
        <v>10</v>
      </c>
      <c r="F2" s="34" t="s">
        <v>8</v>
      </c>
      <c r="G2" s="34" t="s">
        <v>11</v>
      </c>
      <c r="H2" s="34" t="s">
        <v>12</v>
      </c>
      <c r="I2" s="34" t="s">
        <v>13</v>
      </c>
      <c r="J2" s="34">
        <v>1</v>
      </c>
      <c r="K2" s="34">
        <v>2</v>
      </c>
      <c r="L2" s="34">
        <v>3</v>
      </c>
      <c r="M2" s="34">
        <v>4</v>
      </c>
      <c r="N2" s="34" t="s">
        <v>8</v>
      </c>
      <c r="O2" s="34" t="s">
        <v>105</v>
      </c>
      <c r="P2" s="35" t="s">
        <v>8</v>
      </c>
      <c r="Q2" s="34" t="s">
        <v>8</v>
      </c>
      <c r="R2" s="66"/>
      <c r="S2" s="67"/>
      <c r="T2" s="67"/>
      <c r="U2" s="112"/>
      <c r="V2" s="25">
        <v>0.05</v>
      </c>
      <c r="W2" s="25">
        <v>0.5</v>
      </c>
      <c r="X2" s="25">
        <v>0.95</v>
      </c>
      <c r="Y2" s="110"/>
      <c r="Z2" s="25">
        <v>0.05</v>
      </c>
      <c r="AA2" s="25">
        <v>0.5</v>
      </c>
      <c r="AB2" s="25">
        <v>0.95</v>
      </c>
      <c r="AC2" s="105"/>
      <c r="AD2" s="25">
        <v>0.05</v>
      </c>
      <c r="AE2" s="25">
        <v>0.5</v>
      </c>
      <c r="AF2" s="25">
        <v>0.95</v>
      </c>
      <c r="AG2" s="88"/>
    </row>
    <row r="3" spans="1:33" x14ac:dyDescent="0.25">
      <c r="A3" s="28" t="s">
        <v>14</v>
      </c>
      <c r="B3" s="28" t="s">
        <v>15</v>
      </c>
      <c r="C3" s="38"/>
      <c r="D3" s="38"/>
      <c r="E3" s="38"/>
      <c r="F3" s="38">
        <v>32</v>
      </c>
      <c r="G3" s="38">
        <v>80</v>
      </c>
      <c r="H3" s="38" t="s">
        <v>16</v>
      </c>
      <c r="I3" s="38"/>
      <c r="J3" s="38"/>
      <c r="K3" s="38"/>
      <c r="L3" s="38"/>
      <c r="M3" s="38"/>
      <c r="N3" s="38"/>
      <c r="O3" s="38"/>
      <c r="P3" s="38" t="s">
        <v>17</v>
      </c>
      <c r="Q3" s="38"/>
      <c r="R3" s="68"/>
      <c r="S3" s="68"/>
      <c r="T3" s="68"/>
      <c r="U3" s="113">
        <v>35</v>
      </c>
      <c r="V3" s="64">
        <v>1.4701</v>
      </c>
      <c r="W3" s="64">
        <v>3.0129999999999999</v>
      </c>
      <c r="X3" s="64">
        <v>5.1970000000000001</v>
      </c>
      <c r="Y3" s="106">
        <v>10</v>
      </c>
      <c r="Z3" s="64">
        <v>1.7</v>
      </c>
      <c r="AA3" s="64">
        <v>3.2</v>
      </c>
      <c r="AB3" s="64">
        <v>5.9466000000000001</v>
      </c>
      <c r="AC3" s="106">
        <v>10</v>
      </c>
      <c r="AD3" s="64">
        <v>3</v>
      </c>
      <c r="AE3" s="64">
        <v>4.05</v>
      </c>
      <c r="AF3" s="64">
        <v>8.6</v>
      </c>
      <c r="AG3" s="87">
        <v>10</v>
      </c>
    </row>
    <row r="4" spans="1:33" x14ac:dyDescent="0.25">
      <c r="A4" s="28" t="s">
        <v>18</v>
      </c>
      <c r="B4" s="28" t="s">
        <v>15</v>
      </c>
      <c r="C4" s="38"/>
      <c r="D4" s="38"/>
      <c r="E4" s="38"/>
      <c r="F4" s="38">
        <v>100</v>
      </c>
      <c r="G4" s="38">
        <v>200</v>
      </c>
      <c r="H4" s="38">
        <v>600</v>
      </c>
      <c r="I4" s="38" t="s">
        <v>19</v>
      </c>
      <c r="J4" s="38">
        <v>20</v>
      </c>
      <c r="K4" s="38">
        <v>40</v>
      </c>
      <c r="L4" s="38">
        <v>100</v>
      </c>
      <c r="M4" s="38">
        <v>500</v>
      </c>
      <c r="N4" s="38" t="s">
        <v>20</v>
      </c>
      <c r="O4" s="38">
        <v>140</v>
      </c>
      <c r="P4" s="38">
        <v>1500</v>
      </c>
      <c r="Q4" s="38"/>
      <c r="R4" s="68"/>
      <c r="S4" s="68"/>
      <c r="T4" s="68"/>
      <c r="U4" s="113">
        <v>60</v>
      </c>
      <c r="V4" s="64">
        <v>3.1523500000000002</v>
      </c>
      <c r="W4" s="64">
        <v>5</v>
      </c>
      <c r="X4" s="64">
        <v>6.6314500000000001</v>
      </c>
      <c r="Y4" s="106">
        <v>10</v>
      </c>
      <c r="Z4" s="64">
        <v>1.5</v>
      </c>
      <c r="AA4" s="64">
        <v>5</v>
      </c>
      <c r="AB4" s="64">
        <v>8.6199999999999992</v>
      </c>
      <c r="AC4" s="106">
        <v>10</v>
      </c>
      <c r="AD4" s="64">
        <v>4.4000000000000004</v>
      </c>
      <c r="AE4" s="64">
        <v>5.3</v>
      </c>
      <c r="AF4" s="64">
        <v>15.24</v>
      </c>
      <c r="AG4" s="87">
        <v>20</v>
      </c>
    </row>
    <row r="5" spans="1:33" x14ac:dyDescent="0.25">
      <c r="A5" s="28" t="s">
        <v>21</v>
      </c>
      <c r="B5" s="28" t="s">
        <v>15</v>
      </c>
      <c r="C5" s="26"/>
      <c r="D5" s="26"/>
      <c r="E5" s="26"/>
      <c r="F5" s="38">
        <v>450</v>
      </c>
      <c r="G5" s="38">
        <v>1000</v>
      </c>
      <c r="H5" s="38">
        <v>2400</v>
      </c>
      <c r="I5" s="38">
        <v>3400</v>
      </c>
      <c r="J5" s="38">
        <v>100</v>
      </c>
      <c r="K5" s="38">
        <v>200</v>
      </c>
      <c r="L5" s="38">
        <v>450</v>
      </c>
      <c r="M5" s="38">
        <v>1600</v>
      </c>
      <c r="N5" s="38">
        <v>260</v>
      </c>
      <c r="O5" s="38">
        <v>600</v>
      </c>
      <c r="P5" s="38" t="s">
        <v>22</v>
      </c>
      <c r="Q5" s="12"/>
      <c r="R5" s="68"/>
      <c r="S5" s="68"/>
      <c r="T5" s="68"/>
      <c r="U5" s="113">
        <v>260</v>
      </c>
      <c r="V5" s="64">
        <v>30.17775</v>
      </c>
      <c r="W5" s="64">
        <v>36.884</v>
      </c>
      <c r="X5" s="64">
        <v>48.84225</v>
      </c>
      <c r="Y5" s="106">
        <v>60</v>
      </c>
      <c r="Z5" s="64">
        <v>30</v>
      </c>
      <c r="AA5" s="64">
        <v>43.640999999999998</v>
      </c>
      <c r="AB5" s="64">
        <v>66.177099999999996</v>
      </c>
      <c r="AC5" s="106">
        <v>80</v>
      </c>
      <c r="AD5" s="64">
        <v>56.908000000000001</v>
      </c>
      <c r="AE5" s="64">
        <v>65.274500000000003</v>
      </c>
      <c r="AF5" s="64">
        <v>96.678150000000002</v>
      </c>
      <c r="AG5" s="87">
        <v>100</v>
      </c>
    </row>
    <row r="6" spans="1:33" x14ac:dyDescent="0.25">
      <c r="A6" s="28" t="s">
        <v>23</v>
      </c>
      <c r="B6" s="28" t="s">
        <v>24</v>
      </c>
      <c r="C6" s="38"/>
      <c r="D6" s="38"/>
      <c r="E6" s="38"/>
      <c r="F6" s="38">
        <v>70</v>
      </c>
      <c r="G6" s="38">
        <v>150</v>
      </c>
      <c r="H6" s="38">
        <v>370</v>
      </c>
      <c r="I6" s="38">
        <v>520</v>
      </c>
      <c r="J6" s="38">
        <v>15</v>
      </c>
      <c r="K6" s="38">
        <v>30</v>
      </c>
      <c r="L6" s="38">
        <v>70</v>
      </c>
      <c r="M6" s="38">
        <v>250</v>
      </c>
      <c r="N6" s="38">
        <v>40</v>
      </c>
      <c r="O6" s="38">
        <v>90</v>
      </c>
      <c r="P6" s="38"/>
      <c r="Q6" s="38"/>
      <c r="R6" s="68"/>
      <c r="S6" s="68"/>
      <c r="T6" s="68"/>
      <c r="U6" s="113">
        <v>40</v>
      </c>
      <c r="V6" s="64">
        <v>4.5824999999999996</v>
      </c>
      <c r="W6" s="64">
        <v>5.46</v>
      </c>
      <c r="X6" s="64">
        <v>7.5374999999999996</v>
      </c>
      <c r="Y6" s="106">
        <v>10</v>
      </c>
      <c r="Z6" s="64">
        <v>4.3</v>
      </c>
      <c r="AA6" s="64">
        <v>6.18</v>
      </c>
      <c r="AB6" s="64">
        <v>9.8699999999999992</v>
      </c>
      <c r="AC6" s="106">
        <v>15</v>
      </c>
      <c r="AD6" s="64">
        <v>5.7750000000000004</v>
      </c>
      <c r="AE6" s="64">
        <v>7.53</v>
      </c>
      <c r="AF6" s="64">
        <v>19.850000000000001</v>
      </c>
      <c r="AG6" s="87">
        <v>25</v>
      </c>
    </row>
    <row r="7" spans="1:33" x14ac:dyDescent="0.25">
      <c r="A7" s="28" t="s">
        <v>25</v>
      </c>
      <c r="B7" s="28" t="s">
        <v>15</v>
      </c>
      <c r="C7" s="38" t="s">
        <v>26</v>
      </c>
      <c r="D7" s="38">
        <v>1.5</v>
      </c>
      <c r="E7" s="38">
        <v>2.54</v>
      </c>
      <c r="F7" s="38">
        <v>0.7</v>
      </c>
      <c r="G7" s="38">
        <v>1</v>
      </c>
      <c r="H7" s="38">
        <v>1.5</v>
      </c>
      <c r="I7" s="38" t="s">
        <v>27</v>
      </c>
      <c r="J7" s="38"/>
      <c r="K7" s="38"/>
      <c r="L7" s="38"/>
      <c r="M7" s="38"/>
      <c r="N7" s="38" t="s">
        <v>28</v>
      </c>
      <c r="O7" s="38">
        <v>15</v>
      </c>
      <c r="P7" s="38">
        <v>2</v>
      </c>
      <c r="Q7" s="38"/>
      <c r="R7" s="68"/>
      <c r="S7" s="68"/>
      <c r="T7" s="68"/>
      <c r="U7" s="114">
        <v>0.7</v>
      </c>
      <c r="V7" s="64">
        <v>2.5000000000000001E-2</v>
      </c>
      <c r="W7" s="64">
        <v>0.1</v>
      </c>
      <c r="X7" s="64">
        <v>0.17</v>
      </c>
      <c r="Y7" s="107">
        <v>0.2</v>
      </c>
      <c r="Z7" s="64">
        <v>0.05</v>
      </c>
      <c r="AA7" s="64">
        <v>0.05</v>
      </c>
      <c r="AB7" s="64">
        <v>0.252</v>
      </c>
      <c r="AC7" s="107">
        <v>0.2</v>
      </c>
      <c r="AD7" s="64">
        <v>0.05</v>
      </c>
      <c r="AE7" s="64">
        <v>0.16</v>
      </c>
      <c r="AF7" s="64">
        <v>0.28149999999999997</v>
      </c>
      <c r="AG7" s="88">
        <v>0.2</v>
      </c>
    </row>
    <row r="8" spans="1:33" x14ac:dyDescent="0.25">
      <c r="A8" s="28" t="s">
        <v>29</v>
      </c>
      <c r="B8" s="28" t="s">
        <v>15</v>
      </c>
      <c r="C8" s="38"/>
      <c r="D8" s="38"/>
      <c r="E8" s="38"/>
      <c r="F8" s="38" t="s">
        <v>30</v>
      </c>
      <c r="G8" s="38">
        <v>50</v>
      </c>
      <c r="H8" s="38">
        <v>100</v>
      </c>
      <c r="I8" s="38" t="s">
        <v>31</v>
      </c>
      <c r="J8" s="38"/>
      <c r="K8" s="38"/>
      <c r="L8" s="38"/>
      <c r="M8" s="38"/>
      <c r="N8" s="38"/>
      <c r="O8" s="38"/>
      <c r="P8" s="38"/>
      <c r="Q8" s="38"/>
      <c r="R8" s="68"/>
      <c r="S8" s="68"/>
      <c r="T8" s="68"/>
      <c r="U8" s="113">
        <v>50</v>
      </c>
      <c r="V8" s="64">
        <v>0.54500000000000004</v>
      </c>
      <c r="W8" s="64">
        <v>0.77400000000000002</v>
      </c>
      <c r="X8" s="64">
        <v>2.1</v>
      </c>
      <c r="Y8" s="106">
        <v>5</v>
      </c>
      <c r="Z8" s="64">
        <v>0.44</v>
      </c>
      <c r="AA8" s="64">
        <v>0.8</v>
      </c>
      <c r="AB8" s="64">
        <v>1.9985999999999999</v>
      </c>
      <c r="AC8" s="106">
        <v>5</v>
      </c>
      <c r="AD8" s="64">
        <v>0.90900000000000003</v>
      </c>
      <c r="AE8" s="64">
        <v>1.28</v>
      </c>
      <c r="AF8" s="64">
        <v>3.35</v>
      </c>
      <c r="AG8" s="87">
        <v>5</v>
      </c>
    </row>
    <row r="9" spans="1:33" x14ac:dyDescent="0.25">
      <c r="A9" s="28" t="s">
        <v>32</v>
      </c>
      <c r="B9" s="28" t="s">
        <v>15</v>
      </c>
      <c r="C9" s="38"/>
      <c r="D9" s="38"/>
      <c r="E9" s="38"/>
      <c r="F9" s="38">
        <v>30</v>
      </c>
      <c r="G9" s="38">
        <v>50</v>
      </c>
      <c r="H9" s="38">
        <v>70</v>
      </c>
      <c r="I9" s="38" t="s">
        <v>33</v>
      </c>
      <c r="J9" s="38"/>
      <c r="K9" s="38"/>
      <c r="L9" s="38"/>
      <c r="M9" s="38"/>
      <c r="N9" s="38"/>
      <c r="O9" s="38"/>
      <c r="P9" s="38">
        <v>500</v>
      </c>
      <c r="Q9" s="38"/>
      <c r="R9" s="68"/>
      <c r="S9" s="68"/>
      <c r="T9" s="68"/>
      <c r="U9" s="113">
        <v>30</v>
      </c>
      <c r="V9" s="64">
        <v>0.75</v>
      </c>
      <c r="W9" s="64">
        <v>1.524</v>
      </c>
      <c r="X9" s="64">
        <v>2.2679999999999998</v>
      </c>
      <c r="Y9" s="106">
        <v>5</v>
      </c>
      <c r="Z9" s="64">
        <v>0.75</v>
      </c>
      <c r="AA9" s="64">
        <v>1.8</v>
      </c>
      <c r="AB9" s="64">
        <v>3.1065999999999998</v>
      </c>
      <c r="AC9" s="106">
        <v>5</v>
      </c>
      <c r="AD9" s="64">
        <v>1.8225</v>
      </c>
      <c r="AE9" s="64">
        <v>2</v>
      </c>
      <c r="AF9" s="64">
        <v>3.25</v>
      </c>
      <c r="AG9" s="87">
        <v>5</v>
      </c>
    </row>
    <row r="10" spans="1:33" x14ac:dyDescent="0.25">
      <c r="A10" s="28" t="s">
        <v>34</v>
      </c>
      <c r="B10" s="28" t="s">
        <v>15</v>
      </c>
      <c r="C10" s="38"/>
      <c r="D10" s="38"/>
      <c r="E10" s="38"/>
      <c r="F10" s="38">
        <v>100</v>
      </c>
      <c r="G10" s="38">
        <v>200</v>
      </c>
      <c r="H10" s="38">
        <v>400</v>
      </c>
      <c r="I10" s="38" t="s">
        <v>35</v>
      </c>
      <c r="J10" s="38"/>
      <c r="K10" s="38"/>
      <c r="L10" s="38"/>
      <c r="M10" s="38"/>
      <c r="N10" s="38" t="s">
        <v>36</v>
      </c>
      <c r="O10" s="38">
        <v>115</v>
      </c>
      <c r="P10" s="38" t="s">
        <v>37</v>
      </c>
      <c r="Q10" s="38"/>
      <c r="R10" s="68"/>
      <c r="S10" s="68"/>
      <c r="T10" s="68"/>
      <c r="U10" s="113">
        <v>70</v>
      </c>
      <c r="V10" s="64">
        <v>1.5</v>
      </c>
      <c r="W10" s="64">
        <v>3.641</v>
      </c>
      <c r="X10" s="64">
        <v>4.6116000000000001</v>
      </c>
      <c r="Y10" s="106">
        <v>10</v>
      </c>
      <c r="Z10" s="64">
        <v>2.7949999999999999</v>
      </c>
      <c r="AA10" s="64">
        <v>4.7</v>
      </c>
      <c r="AB10" s="64">
        <v>6.8</v>
      </c>
      <c r="AC10" s="106">
        <v>10</v>
      </c>
      <c r="AD10" s="64">
        <v>4.1020000000000003</v>
      </c>
      <c r="AE10" s="64">
        <v>5.09</v>
      </c>
      <c r="AF10" s="64">
        <v>7.85</v>
      </c>
      <c r="AG10" s="87">
        <v>10</v>
      </c>
    </row>
    <row r="11" spans="1:33" x14ac:dyDescent="0.25">
      <c r="A11" s="28" t="s">
        <v>38</v>
      </c>
      <c r="B11" s="28" t="s">
        <v>15</v>
      </c>
      <c r="C11" s="38" t="s">
        <v>39</v>
      </c>
      <c r="D11" s="38">
        <v>1.4999999999999999E-2</v>
      </c>
      <c r="E11" s="38">
        <v>0.1</v>
      </c>
      <c r="F11" s="38">
        <v>1</v>
      </c>
      <c r="G11" s="38">
        <v>2</v>
      </c>
      <c r="H11" s="38">
        <v>10</v>
      </c>
      <c r="I11" s="38" t="s">
        <v>40</v>
      </c>
      <c r="J11" s="38"/>
      <c r="K11" s="38"/>
      <c r="L11" s="38"/>
      <c r="M11" s="38"/>
      <c r="N11" s="38"/>
      <c r="O11" s="38"/>
      <c r="P11" s="38"/>
      <c r="Q11" s="38"/>
      <c r="R11" s="68"/>
      <c r="S11" s="68"/>
      <c r="T11" s="68"/>
      <c r="U11" s="99">
        <v>0.05</v>
      </c>
      <c r="V11" s="64">
        <v>0.02</v>
      </c>
      <c r="W11" s="64">
        <v>0.05</v>
      </c>
      <c r="X11" s="64">
        <v>0.19239999999999999</v>
      </c>
      <c r="Y11" s="99">
        <v>0.05</v>
      </c>
      <c r="Z11" s="64">
        <v>0.02</v>
      </c>
      <c r="AA11" s="64">
        <v>2.5000000000000001E-2</v>
      </c>
      <c r="AB11" s="64">
        <v>0.13</v>
      </c>
      <c r="AC11" s="99">
        <v>0.05</v>
      </c>
      <c r="AD11" s="64">
        <v>0.05</v>
      </c>
      <c r="AE11" s="64">
        <v>0.05</v>
      </c>
      <c r="AF11" s="64">
        <v>1.2975000000000001</v>
      </c>
      <c r="AG11" s="99">
        <v>0.05</v>
      </c>
    </row>
    <row r="12" spans="1:33" x14ac:dyDescent="0.25">
      <c r="A12" s="28" t="s">
        <v>41</v>
      </c>
      <c r="B12" s="28" t="s">
        <v>15</v>
      </c>
      <c r="C12" s="38"/>
      <c r="D12" s="38"/>
      <c r="E12" s="38"/>
      <c r="F12" s="38">
        <v>6</v>
      </c>
      <c r="G12" s="38">
        <v>10</v>
      </c>
      <c r="H12" s="38">
        <v>20</v>
      </c>
      <c r="I12" s="38" t="s">
        <v>42</v>
      </c>
      <c r="J12" s="38"/>
      <c r="K12" s="38"/>
      <c r="L12" s="38"/>
      <c r="M12" s="38"/>
      <c r="N12" s="38"/>
      <c r="O12" s="38"/>
      <c r="P12" s="38" t="s">
        <v>43</v>
      </c>
      <c r="Q12" s="38"/>
      <c r="R12" s="68"/>
      <c r="S12" s="68"/>
      <c r="T12" s="68"/>
      <c r="U12" s="113">
        <v>0.5</v>
      </c>
      <c r="V12" s="64">
        <v>0.02</v>
      </c>
      <c r="W12" s="64">
        <v>0.109</v>
      </c>
      <c r="X12" s="64">
        <v>0.43440000000000001</v>
      </c>
      <c r="Y12" s="107">
        <v>0.5</v>
      </c>
      <c r="Z12" s="64">
        <v>0.02</v>
      </c>
      <c r="AA12" s="64">
        <v>8.6999999999999994E-2</v>
      </c>
      <c r="AB12" s="64">
        <v>0.24030000000000001</v>
      </c>
      <c r="AC12" s="107">
        <v>0.5</v>
      </c>
      <c r="AD12" s="64">
        <v>0.2</v>
      </c>
      <c r="AE12" s="64">
        <v>0.26500000000000001</v>
      </c>
      <c r="AF12" s="64">
        <v>3.2250000000000001</v>
      </c>
      <c r="AG12" s="88">
        <v>0.3</v>
      </c>
    </row>
    <row r="13" spans="1:33" x14ac:dyDescent="0.25">
      <c r="A13" s="28" t="s">
        <v>44</v>
      </c>
      <c r="B13" s="28" t="s">
        <v>15</v>
      </c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68"/>
      <c r="S13" s="68"/>
      <c r="T13" s="68"/>
      <c r="U13" s="114">
        <v>0.25</v>
      </c>
      <c r="V13" s="64">
        <v>1.2999999999999999E-2</v>
      </c>
      <c r="W13" s="64">
        <v>2.1000000000000001E-2</v>
      </c>
      <c r="X13" s="64">
        <v>8.5400000000000004E-2</v>
      </c>
      <c r="Y13" s="107">
        <v>0.25</v>
      </c>
      <c r="Z13" s="64">
        <v>1.09E-2</v>
      </c>
      <c r="AA13" s="64">
        <v>2.4E-2</v>
      </c>
      <c r="AB13" s="64">
        <v>5.21E-2</v>
      </c>
      <c r="AC13" s="107">
        <v>0.25</v>
      </c>
      <c r="AD13" s="65"/>
      <c r="AE13" s="65"/>
      <c r="AF13" s="65"/>
      <c r="AG13" s="88">
        <v>0.25</v>
      </c>
    </row>
    <row r="14" spans="1:33" ht="15" customHeight="1" x14ac:dyDescent="0.25">
      <c r="A14" s="28" t="s">
        <v>45</v>
      </c>
      <c r="B14" s="28"/>
      <c r="C14" s="117" t="s">
        <v>46</v>
      </c>
      <c r="D14" s="117"/>
      <c r="E14" s="117"/>
      <c r="F14" s="42" t="s">
        <v>47</v>
      </c>
      <c r="G14" s="42"/>
      <c r="H14" s="42"/>
      <c r="I14" s="42"/>
      <c r="J14" s="43" t="s">
        <v>48</v>
      </c>
      <c r="K14" s="43" t="s">
        <v>49</v>
      </c>
      <c r="L14" s="43" t="s">
        <v>49</v>
      </c>
      <c r="M14" s="43" t="s">
        <v>50</v>
      </c>
      <c r="N14" s="43" t="s">
        <v>51</v>
      </c>
      <c r="O14" s="43"/>
      <c r="P14" s="44"/>
      <c r="Q14" s="43" t="s">
        <v>52</v>
      </c>
      <c r="R14" s="68"/>
      <c r="S14" s="68"/>
      <c r="T14" s="68"/>
      <c r="U14" s="114" t="s">
        <v>91</v>
      </c>
      <c r="V14" s="64">
        <v>6.9802499999999998</v>
      </c>
      <c r="W14" s="64">
        <v>7.41</v>
      </c>
      <c r="X14" s="64">
        <v>7.7925000000000004</v>
      </c>
      <c r="Y14" s="107" t="s">
        <v>91</v>
      </c>
      <c r="Z14" s="64">
        <v>5.92</v>
      </c>
      <c r="AA14" s="64">
        <v>7.24</v>
      </c>
      <c r="AB14" s="64">
        <v>7.9089999999999998</v>
      </c>
      <c r="AC14" s="107" t="s">
        <v>91</v>
      </c>
      <c r="AD14" s="64">
        <v>6.9</v>
      </c>
      <c r="AE14" s="64">
        <v>7.4</v>
      </c>
      <c r="AF14" s="64">
        <v>7.74</v>
      </c>
      <c r="AG14" s="88" t="s">
        <v>91</v>
      </c>
    </row>
    <row r="15" spans="1:33" x14ac:dyDescent="0.25">
      <c r="A15" s="28" t="s">
        <v>53</v>
      </c>
      <c r="B15" s="28" t="s">
        <v>15</v>
      </c>
      <c r="C15" s="38" t="s">
        <v>54</v>
      </c>
      <c r="D15" s="38">
        <v>2.5000000000000001E-2</v>
      </c>
      <c r="E15" s="38" t="s">
        <v>55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68"/>
      <c r="S15" s="68"/>
      <c r="T15" s="68"/>
      <c r="U15" s="115">
        <v>5.0000000000000001E-3</v>
      </c>
      <c r="V15" s="64">
        <v>5.0000000000000001E-3</v>
      </c>
      <c r="W15" s="64">
        <v>1.2E-2</v>
      </c>
      <c r="X15" s="64">
        <v>2.7E-2</v>
      </c>
      <c r="Y15" s="108">
        <v>0.02</v>
      </c>
      <c r="Z15" s="64">
        <v>3.0000000000000001E-3</v>
      </c>
      <c r="AA15" s="64">
        <v>0.01</v>
      </c>
      <c r="AB15" s="64">
        <v>3.4500000000000003E-2</v>
      </c>
      <c r="AC15" s="108">
        <v>0.02</v>
      </c>
      <c r="AD15" s="64">
        <v>0.05</v>
      </c>
      <c r="AE15" s="64">
        <v>0.2</v>
      </c>
      <c r="AF15" s="64">
        <v>0.62</v>
      </c>
      <c r="AG15" s="89">
        <v>0.2</v>
      </c>
    </row>
    <row r="16" spans="1:33" x14ac:dyDescent="0.25">
      <c r="A16" s="28" t="s">
        <v>56</v>
      </c>
      <c r="B16" s="28" t="s">
        <v>15</v>
      </c>
      <c r="C16" s="38"/>
      <c r="D16" s="38"/>
      <c r="E16" s="38"/>
      <c r="F16" s="38">
        <v>200</v>
      </c>
      <c r="G16" s="38"/>
      <c r="H16" s="38">
        <v>400</v>
      </c>
      <c r="I16" s="38"/>
      <c r="J16" s="38">
        <v>30</v>
      </c>
      <c r="K16" s="38">
        <v>80</v>
      </c>
      <c r="L16" s="38">
        <v>200</v>
      </c>
      <c r="M16" s="38">
        <v>500</v>
      </c>
      <c r="N16" s="38"/>
      <c r="O16" s="38"/>
      <c r="P16" s="38" t="s">
        <v>22</v>
      </c>
      <c r="Q16" s="38"/>
      <c r="R16" s="68"/>
      <c r="S16" s="68"/>
      <c r="T16" s="68"/>
      <c r="U16" s="113">
        <v>30</v>
      </c>
      <c r="V16" s="64">
        <v>0.6</v>
      </c>
      <c r="W16" s="64">
        <v>2</v>
      </c>
      <c r="X16" s="64">
        <v>7.7854999999999999</v>
      </c>
      <c r="Y16" s="106">
        <v>15</v>
      </c>
      <c r="Z16" s="64">
        <v>1.5</v>
      </c>
      <c r="AA16" s="64">
        <v>2</v>
      </c>
      <c r="AB16" s="64">
        <v>9.625</v>
      </c>
      <c r="AC16" s="106">
        <v>15</v>
      </c>
      <c r="AD16" s="64">
        <v>1.4025000000000001</v>
      </c>
      <c r="AE16" s="64">
        <v>5</v>
      </c>
      <c r="AF16" s="64">
        <v>27.5</v>
      </c>
      <c r="AG16" s="87">
        <v>35</v>
      </c>
    </row>
    <row r="17" spans="1:33" x14ac:dyDescent="0.25">
      <c r="A17" s="28" t="s">
        <v>57</v>
      </c>
      <c r="B17" s="28" t="s">
        <v>15</v>
      </c>
      <c r="C17" s="38"/>
      <c r="D17" s="38"/>
      <c r="E17" s="38"/>
      <c r="F17" s="38"/>
      <c r="G17" s="38"/>
      <c r="H17" s="38"/>
      <c r="I17" s="38"/>
      <c r="J17" s="38">
        <v>50</v>
      </c>
      <c r="K17" s="38">
        <v>120</v>
      </c>
      <c r="L17" s="38">
        <v>300</v>
      </c>
      <c r="M17" s="38">
        <v>1200</v>
      </c>
      <c r="N17" s="38"/>
      <c r="O17" s="38"/>
      <c r="P17" s="38"/>
      <c r="Q17" s="38"/>
      <c r="R17" s="68"/>
      <c r="S17" s="68"/>
      <c r="T17" s="68"/>
      <c r="U17" s="114"/>
      <c r="V17" s="64">
        <v>10.9932</v>
      </c>
      <c r="W17" s="64">
        <v>15.759</v>
      </c>
      <c r="X17" s="64">
        <v>26.41065</v>
      </c>
      <c r="Y17" s="107">
        <v>40</v>
      </c>
      <c r="Z17" s="64">
        <v>12.639749999999999</v>
      </c>
      <c r="AA17" s="64">
        <v>19.930499999999999</v>
      </c>
      <c r="AB17" s="64">
        <v>33.289250000000003</v>
      </c>
      <c r="AC17" s="107">
        <v>40</v>
      </c>
      <c r="AD17" s="64">
        <v>19.2</v>
      </c>
      <c r="AE17" s="64">
        <v>24</v>
      </c>
      <c r="AF17" s="64">
        <v>36</v>
      </c>
      <c r="AG17" s="88">
        <v>40</v>
      </c>
    </row>
    <row r="18" spans="1:33" x14ac:dyDescent="0.25">
      <c r="A18" s="10" t="s">
        <v>58</v>
      </c>
      <c r="B18" s="29"/>
      <c r="C18" s="38"/>
      <c r="D18" s="38"/>
      <c r="E18" s="38"/>
      <c r="F18" s="38">
        <v>5</v>
      </c>
      <c r="G18" s="38">
        <v>10</v>
      </c>
      <c r="H18" s="38">
        <v>20</v>
      </c>
      <c r="I18" s="38" t="s">
        <v>42</v>
      </c>
      <c r="J18" s="38"/>
      <c r="K18" s="38"/>
      <c r="L18" s="38"/>
      <c r="M18" s="38"/>
      <c r="N18" s="38"/>
      <c r="O18" s="38"/>
      <c r="P18" s="38"/>
      <c r="Q18" s="38"/>
      <c r="R18" s="8"/>
      <c r="S18" s="8"/>
      <c r="T18" s="8"/>
      <c r="U18" s="91">
        <v>5</v>
      </c>
      <c r="V18" s="8"/>
      <c r="W18" s="8"/>
      <c r="X18" s="8"/>
      <c r="Y18" s="109">
        <v>5</v>
      </c>
      <c r="Z18" s="30"/>
      <c r="AA18" s="30"/>
      <c r="AB18" s="30"/>
      <c r="AC18" s="109">
        <v>5</v>
      </c>
      <c r="AD18" s="30"/>
      <c r="AE18" s="30"/>
      <c r="AF18" s="30"/>
      <c r="AG18" s="90">
        <v>5</v>
      </c>
    </row>
    <row r="19" spans="1:33" x14ac:dyDescent="0.25">
      <c r="A19" s="10" t="s">
        <v>59</v>
      </c>
      <c r="B19" s="10" t="s">
        <v>15</v>
      </c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8"/>
      <c r="S19" s="8"/>
      <c r="T19" s="8"/>
      <c r="U19" s="91">
        <v>9</v>
      </c>
      <c r="V19" s="8"/>
      <c r="W19" s="8"/>
      <c r="X19" s="8"/>
      <c r="Y19" s="91">
        <v>9</v>
      </c>
      <c r="Z19" s="8"/>
      <c r="AA19" s="8"/>
      <c r="AB19" s="8"/>
      <c r="AC19" s="91">
        <v>9</v>
      </c>
      <c r="AD19" s="8"/>
      <c r="AE19" s="8"/>
      <c r="AF19" s="8"/>
      <c r="AG19" s="91">
        <v>9</v>
      </c>
    </row>
    <row r="20" spans="1:33" x14ac:dyDescent="0.25">
      <c r="A20" s="10" t="s">
        <v>60</v>
      </c>
      <c r="B20" s="10" t="s">
        <v>61</v>
      </c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 t="s">
        <v>28</v>
      </c>
      <c r="O20" s="38">
        <v>8</v>
      </c>
      <c r="P20" s="38"/>
      <c r="Q20" s="38"/>
      <c r="R20" s="8"/>
      <c r="S20" s="8"/>
      <c r="T20" s="8"/>
      <c r="U20" s="91">
        <v>2</v>
      </c>
      <c r="V20" s="8"/>
      <c r="W20" s="8"/>
      <c r="X20" s="8"/>
      <c r="Y20" s="91">
        <v>2</v>
      </c>
      <c r="Z20" s="8"/>
      <c r="AA20" s="8"/>
      <c r="AB20" s="8"/>
      <c r="AC20" s="91">
        <v>2</v>
      </c>
      <c r="AD20" s="8"/>
      <c r="AE20" s="8"/>
      <c r="AF20" s="8"/>
      <c r="AG20" s="91">
        <v>2</v>
      </c>
    </row>
    <row r="21" spans="1:33" ht="22.5" x14ac:dyDescent="0.25">
      <c r="A21" s="10" t="s">
        <v>62</v>
      </c>
      <c r="B21" s="10" t="s">
        <v>15</v>
      </c>
      <c r="C21" s="38"/>
      <c r="D21" s="38"/>
      <c r="E21" s="38"/>
      <c r="F21" s="38"/>
      <c r="G21" s="38"/>
      <c r="H21" s="38"/>
      <c r="I21" s="38"/>
      <c r="J21" s="38">
        <v>3</v>
      </c>
      <c r="K21" s="38">
        <v>5</v>
      </c>
      <c r="L21" s="38">
        <v>5</v>
      </c>
      <c r="M21" s="38">
        <v>25</v>
      </c>
      <c r="N21" s="74" t="s">
        <v>63</v>
      </c>
      <c r="O21" s="74"/>
      <c r="P21" s="38"/>
      <c r="Q21" s="38"/>
      <c r="R21" s="8"/>
      <c r="S21" s="8"/>
      <c r="T21" s="8"/>
      <c r="U21" s="91">
        <v>25</v>
      </c>
      <c r="V21" s="8"/>
      <c r="W21" s="8"/>
      <c r="X21" s="8"/>
      <c r="Y21" s="91">
        <v>25</v>
      </c>
      <c r="Z21" s="8"/>
      <c r="AA21" s="8"/>
      <c r="AB21" s="8"/>
      <c r="AC21" s="91">
        <v>25</v>
      </c>
      <c r="AD21" s="8"/>
      <c r="AE21" s="8"/>
      <c r="AF21" s="8"/>
      <c r="AG21" s="91">
        <v>25</v>
      </c>
    </row>
    <row r="22" spans="1:33" x14ac:dyDescent="0.25">
      <c r="A22" s="10" t="s">
        <v>64</v>
      </c>
      <c r="B22" s="13" t="s">
        <v>65</v>
      </c>
      <c r="C22" s="38"/>
      <c r="D22" s="38"/>
      <c r="E22" s="38"/>
      <c r="F22" s="38">
        <v>1E-3</v>
      </c>
      <c r="G22" s="38">
        <v>1.4999999999999999E-2</v>
      </c>
      <c r="H22" s="38">
        <v>0.1</v>
      </c>
      <c r="I22" s="38"/>
      <c r="J22" s="38"/>
      <c r="K22" s="38"/>
      <c r="L22" s="38"/>
      <c r="M22" s="38"/>
      <c r="N22" s="38"/>
      <c r="O22" s="38"/>
      <c r="P22" s="38"/>
      <c r="Q22" s="38" t="s">
        <v>66</v>
      </c>
      <c r="R22" s="8"/>
      <c r="S22" s="8"/>
      <c r="T22" s="8"/>
      <c r="U22" s="91">
        <v>1E-3</v>
      </c>
      <c r="V22" s="8"/>
      <c r="W22" s="8"/>
      <c r="X22" s="8"/>
      <c r="Y22" s="91">
        <v>1E-3</v>
      </c>
      <c r="Z22" s="8"/>
      <c r="AA22" s="8"/>
      <c r="AB22" s="8"/>
      <c r="AC22" s="91">
        <v>1E-3</v>
      </c>
      <c r="AD22" s="8"/>
      <c r="AE22" s="8"/>
      <c r="AF22" s="8"/>
      <c r="AG22" s="91">
        <v>1E-3</v>
      </c>
    </row>
    <row r="23" spans="1:33" x14ac:dyDescent="0.25">
      <c r="A23" s="14" t="s">
        <v>67</v>
      </c>
      <c r="B23" s="10" t="s">
        <v>68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 t="s">
        <v>69</v>
      </c>
      <c r="R23" s="8"/>
      <c r="S23" s="8"/>
      <c r="T23" s="8"/>
      <c r="U23" s="91">
        <v>130</v>
      </c>
      <c r="V23" s="8"/>
      <c r="W23" s="8"/>
      <c r="X23" s="8"/>
      <c r="Y23" s="91">
        <v>130</v>
      </c>
      <c r="Z23" s="8"/>
      <c r="AA23" s="8"/>
      <c r="AB23" s="8"/>
      <c r="AC23" s="91">
        <v>130</v>
      </c>
      <c r="AD23" s="8"/>
      <c r="AE23" s="8"/>
      <c r="AF23" s="8"/>
      <c r="AG23" s="91">
        <v>130</v>
      </c>
    </row>
    <row r="24" spans="1:33" x14ac:dyDescent="0.25">
      <c r="A24" s="15" t="s">
        <v>70</v>
      </c>
      <c r="B24" s="10" t="s">
        <v>68</v>
      </c>
      <c r="C24" s="38"/>
      <c r="D24" s="38"/>
      <c r="E24" s="38"/>
      <c r="F24" s="38">
        <v>0</v>
      </c>
      <c r="G24" s="38">
        <v>1</v>
      </c>
      <c r="H24" s="38">
        <v>10</v>
      </c>
      <c r="I24" s="38">
        <v>100</v>
      </c>
      <c r="J24" s="38"/>
      <c r="K24" s="38"/>
      <c r="L24" s="38"/>
      <c r="M24" s="38"/>
      <c r="N24" s="38" t="s">
        <v>71</v>
      </c>
      <c r="O24" s="38"/>
      <c r="P24" s="38" t="s">
        <v>72</v>
      </c>
      <c r="Q24" s="38" t="s">
        <v>69</v>
      </c>
      <c r="R24" s="8"/>
      <c r="S24" s="8"/>
      <c r="T24" s="8"/>
      <c r="U24" s="91">
        <v>130</v>
      </c>
      <c r="V24" s="8"/>
      <c r="W24" s="8"/>
      <c r="X24" s="8"/>
      <c r="Y24" s="91">
        <v>130</v>
      </c>
      <c r="Z24" s="8"/>
      <c r="AA24" s="8"/>
      <c r="AB24" s="8"/>
      <c r="AC24" s="91">
        <v>130</v>
      </c>
      <c r="AD24" s="8"/>
      <c r="AE24" s="8"/>
      <c r="AF24" s="8"/>
      <c r="AG24" s="91">
        <v>130</v>
      </c>
    </row>
    <row r="25" spans="1:33" x14ac:dyDescent="0.25">
      <c r="A25" s="10" t="s">
        <v>73</v>
      </c>
      <c r="B25" s="10" t="s">
        <v>15</v>
      </c>
      <c r="C25" s="38" t="s">
        <v>98</v>
      </c>
      <c r="D25" s="38" t="s">
        <v>75</v>
      </c>
      <c r="E25" s="38" t="s">
        <v>76</v>
      </c>
      <c r="F25" s="38">
        <v>0.15</v>
      </c>
      <c r="G25" s="38">
        <v>0.5</v>
      </c>
      <c r="H25" s="38" t="s">
        <v>77</v>
      </c>
      <c r="I25" s="38"/>
      <c r="J25" s="38"/>
      <c r="K25" s="38"/>
      <c r="L25" s="38"/>
      <c r="M25" s="38"/>
      <c r="N25" s="38" t="s">
        <v>86</v>
      </c>
      <c r="O25" s="38">
        <v>20</v>
      </c>
      <c r="P25" s="38">
        <v>5</v>
      </c>
      <c r="Q25" s="38"/>
      <c r="R25" s="8"/>
      <c r="S25" s="8"/>
      <c r="T25" s="8"/>
      <c r="U25" s="91">
        <v>0.01</v>
      </c>
      <c r="V25" s="8"/>
      <c r="W25" s="8"/>
      <c r="X25" s="8"/>
      <c r="Y25" s="91">
        <v>0.01</v>
      </c>
      <c r="Z25" s="8"/>
      <c r="AA25" s="8"/>
      <c r="AB25" s="8"/>
      <c r="AC25" s="91">
        <v>0.01</v>
      </c>
      <c r="AD25" s="8"/>
      <c r="AE25" s="8"/>
      <c r="AF25" s="8"/>
      <c r="AG25" s="91">
        <v>0.01</v>
      </c>
    </row>
    <row r="26" spans="1:33" x14ac:dyDescent="0.25">
      <c r="A26" s="10" t="s">
        <v>78</v>
      </c>
      <c r="B26" s="10" t="s">
        <v>15</v>
      </c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 t="s">
        <v>79</v>
      </c>
      <c r="O26" s="38">
        <v>1</v>
      </c>
      <c r="P26" s="38">
        <v>5</v>
      </c>
      <c r="Q26" s="38"/>
      <c r="R26" s="8"/>
      <c r="S26" s="8"/>
      <c r="T26" s="8"/>
      <c r="U26" s="91">
        <v>5</v>
      </c>
      <c r="V26" s="8"/>
      <c r="W26" s="8"/>
      <c r="X26" s="8"/>
      <c r="Y26" s="91">
        <v>5</v>
      </c>
      <c r="Z26" s="8"/>
      <c r="AA26" s="8"/>
      <c r="AB26" s="8"/>
      <c r="AC26" s="91">
        <v>5</v>
      </c>
      <c r="AD26" s="8"/>
      <c r="AE26" s="8"/>
      <c r="AF26" s="8"/>
      <c r="AG26" s="91">
        <v>5</v>
      </c>
    </row>
    <row r="27" spans="1:33" x14ac:dyDescent="0.25">
      <c r="A27" s="10" t="s">
        <v>80</v>
      </c>
      <c r="B27" s="10" t="s">
        <v>15</v>
      </c>
      <c r="C27" s="38" t="s">
        <v>39</v>
      </c>
      <c r="D27" s="38">
        <v>1.4E-2</v>
      </c>
      <c r="E27" s="38">
        <v>0.2</v>
      </c>
      <c r="F27" s="38">
        <v>0.05</v>
      </c>
      <c r="G27" s="38"/>
      <c r="H27" s="38">
        <v>1</v>
      </c>
      <c r="I27" s="38"/>
      <c r="J27" s="38"/>
      <c r="K27" s="38"/>
      <c r="L27" s="38"/>
      <c r="M27" s="38"/>
      <c r="N27" s="38" t="s">
        <v>81</v>
      </c>
      <c r="O27" s="38">
        <v>1</v>
      </c>
      <c r="P27" s="38" t="s">
        <v>82</v>
      </c>
      <c r="Q27" s="38"/>
      <c r="R27" s="8"/>
      <c r="S27" s="8"/>
      <c r="T27" s="8"/>
      <c r="U27" s="91">
        <v>7.0000000000000001E-3</v>
      </c>
      <c r="V27" s="8"/>
      <c r="W27" s="8"/>
      <c r="X27" s="8"/>
      <c r="Y27" s="91">
        <v>7.0000000000000001E-3</v>
      </c>
      <c r="Z27" s="8"/>
      <c r="AA27" s="8"/>
      <c r="AB27" s="8"/>
      <c r="AC27" s="91">
        <v>7.0000000000000001E-3</v>
      </c>
      <c r="AD27" s="8"/>
      <c r="AE27" s="8"/>
      <c r="AF27" s="8"/>
      <c r="AG27" s="91">
        <v>7.0000000000000001E-3</v>
      </c>
    </row>
    <row r="28" spans="1:33" x14ac:dyDescent="0.25">
      <c r="A28" s="10" t="s">
        <v>83</v>
      </c>
      <c r="B28" s="10" t="s">
        <v>15</v>
      </c>
      <c r="C28" s="117" t="s">
        <v>84</v>
      </c>
      <c r="D28" s="117"/>
      <c r="E28" s="117"/>
      <c r="F28" s="38">
        <v>0.1</v>
      </c>
      <c r="G28" s="38">
        <v>0.3</v>
      </c>
      <c r="H28" s="38">
        <v>1</v>
      </c>
      <c r="I28" s="38" t="s">
        <v>85</v>
      </c>
      <c r="J28" s="38">
        <v>0.1</v>
      </c>
      <c r="K28" s="38">
        <v>0.2</v>
      </c>
      <c r="L28" s="38">
        <v>0.3</v>
      </c>
      <c r="M28" s="38">
        <v>10</v>
      </c>
      <c r="N28" s="38" t="s">
        <v>86</v>
      </c>
      <c r="O28" s="38">
        <v>20</v>
      </c>
      <c r="P28" s="38" t="s">
        <v>87</v>
      </c>
      <c r="Q28" s="38"/>
      <c r="R28" s="8"/>
      <c r="S28" s="8"/>
      <c r="T28" s="8"/>
      <c r="U28" s="91">
        <v>0.1</v>
      </c>
      <c r="V28" s="8"/>
      <c r="W28" s="8"/>
      <c r="X28" s="8"/>
      <c r="Y28" s="91">
        <v>0.1</v>
      </c>
      <c r="Z28" s="8"/>
      <c r="AA28" s="8"/>
      <c r="AB28" s="8"/>
      <c r="AC28" s="91">
        <v>0.1</v>
      </c>
      <c r="AD28" s="8"/>
      <c r="AE28" s="8"/>
      <c r="AF28" s="8"/>
      <c r="AG28" s="91">
        <v>0.1</v>
      </c>
    </row>
    <row r="29" spans="1:33" x14ac:dyDescent="0.25">
      <c r="A29" s="10" t="s">
        <v>88</v>
      </c>
      <c r="B29" s="10" t="s">
        <v>15</v>
      </c>
      <c r="C29" s="38">
        <v>0.18</v>
      </c>
      <c r="D29" s="38">
        <v>0.37</v>
      </c>
      <c r="E29" s="38">
        <v>1.3</v>
      </c>
      <c r="F29" s="38">
        <v>0.05</v>
      </c>
      <c r="G29" s="38">
        <v>0.15</v>
      </c>
      <c r="H29" s="38">
        <v>1</v>
      </c>
      <c r="I29" s="38" t="s">
        <v>85</v>
      </c>
      <c r="J29" s="38">
        <v>0.05</v>
      </c>
      <c r="K29" s="38">
        <v>0.1</v>
      </c>
      <c r="L29" s="38">
        <v>0.2</v>
      </c>
      <c r="M29" s="38">
        <v>10</v>
      </c>
      <c r="N29" s="38" t="s">
        <v>89</v>
      </c>
      <c r="O29" s="38">
        <v>10</v>
      </c>
      <c r="P29" s="38">
        <v>10</v>
      </c>
      <c r="Q29" s="38"/>
      <c r="R29" s="8"/>
      <c r="S29" s="8"/>
      <c r="T29" s="8"/>
      <c r="U29" s="91">
        <v>0.02</v>
      </c>
      <c r="V29" s="8"/>
      <c r="W29" s="8"/>
      <c r="X29" s="8"/>
      <c r="Y29" s="91">
        <v>0.02</v>
      </c>
      <c r="Z29" s="8"/>
      <c r="AA29" s="8"/>
      <c r="AB29" s="8"/>
      <c r="AC29" s="91">
        <v>0.02</v>
      </c>
      <c r="AD29" s="8"/>
      <c r="AE29" s="8"/>
      <c r="AF29" s="8"/>
      <c r="AG29" s="91">
        <v>0.02</v>
      </c>
    </row>
    <row r="30" spans="1:33" x14ac:dyDescent="0.25">
      <c r="N30" s="75"/>
      <c r="O30" s="75"/>
    </row>
    <row r="31" spans="1:33" x14ac:dyDescent="0.25">
      <c r="N31" s="76"/>
      <c r="O31" s="76"/>
    </row>
    <row r="32" spans="1:33" x14ac:dyDescent="0.25">
      <c r="F32" s="77"/>
      <c r="G32" s="77"/>
      <c r="H32" s="77"/>
      <c r="I32" s="77"/>
      <c r="J32" s="77"/>
      <c r="K32" s="77"/>
      <c r="L32" s="77"/>
      <c r="M32" s="77"/>
      <c r="N32" s="76"/>
      <c r="O32" s="76"/>
      <c r="P32" s="77"/>
      <c r="Q32" s="77"/>
      <c r="R32" s="69"/>
      <c r="S32" s="69"/>
      <c r="T32" s="69"/>
      <c r="U32" s="103"/>
      <c r="V32" s="69"/>
      <c r="W32" s="69"/>
      <c r="X32" s="69"/>
      <c r="Y32" s="103"/>
      <c r="Z32" s="69"/>
      <c r="AA32" s="69"/>
      <c r="AB32" s="69"/>
      <c r="AC32" s="103"/>
      <c r="AD32" s="69"/>
      <c r="AE32" s="69"/>
      <c r="AF32" s="69"/>
      <c r="AG32" s="103"/>
    </row>
    <row r="33" spans="6:33" x14ac:dyDescent="0.25">
      <c r="F33" s="77"/>
      <c r="G33" s="77"/>
      <c r="H33" s="77"/>
      <c r="I33" s="77"/>
      <c r="J33" s="77"/>
      <c r="K33" s="77"/>
      <c r="L33" s="77"/>
      <c r="M33" s="77"/>
      <c r="N33" s="76"/>
      <c r="O33" s="76"/>
      <c r="P33" s="77"/>
      <c r="Q33" s="77"/>
      <c r="R33" s="69"/>
      <c r="S33" s="69"/>
      <c r="T33" s="69"/>
      <c r="U33" s="103"/>
      <c r="V33" s="69"/>
      <c r="W33" s="69"/>
      <c r="X33" s="69"/>
      <c r="Y33" s="103"/>
      <c r="Z33" s="69"/>
      <c r="AA33" s="69"/>
      <c r="AB33" s="69"/>
      <c r="AC33" s="103"/>
      <c r="AD33" s="69"/>
      <c r="AE33" s="69"/>
      <c r="AF33" s="69"/>
      <c r="AG33" s="103"/>
    </row>
    <row r="34" spans="6:33" x14ac:dyDescent="0.25">
      <c r="F34" s="77"/>
      <c r="G34" s="77"/>
      <c r="H34" s="77"/>
      <c r="I34" s="77"/>
      <c r="J34" s="77"/>
      <c r="K34" s="77"/>
      <c r="L34" s="77"/>
      <c r="M34" s="77"/>
      <c r="N34" s="76"/>
      <c r="O34" s="76"/>
      <c r="P34" s="77"/>
      <c r="Q34" s="77"/>
      <c r="R34" s="69"/>
      <c r="S34" s="69"/>
      <c r="T34" s="69"/>
      <c r="U34" s="103"/>
      <c r="V34" s="69"/>
      <c r="W34" s="69"/>
      <c r="X34" s="69"/>
      <c r="Y34" s="103"/>
      <c r="Z34" s="69"/>
      <c r="AA34" s="69"/>
      <c r="AB34" s="69"/>
      <c r="AC34" s="103"/>
      <c r="AD34" s="69"/>
      <c r="AE34" s="69"/>
      <c r="AF34" s="69"/>
      <c r="AG34" s="103"/>
    </row>
    <row r="35" spans="6:33" x14ac:dyDescent="0.25">
      <c r="N35" s="76"/>
      <c r="O35" s="76"/>
    </row>
    <row r="36" spans="6:33" x14ac:dyDescent="0.25">
      <c r="N36" s="76"/>
      <c r="O36" s="76"/>
    </row>
    <row r="37" spans="6:33" x14ac:dyDescent="0.25">
      <c r="N37" s="76"/>
      <c r="O37" s="76"/>
    </row>
    <row r="38" spans="6:33" x14ac:dyDescent="0.25">
      <c r="N38" s="76"/>
      <c r="O38" s="76"/>
    </row>
    <row r="39" spans="6:33" x14ac:dyDescent="0.25">
      <c r="N39" s="76"/>
      <c r="O39" s="76"/>
    </row>
    <row r="40" spans="6:33" x14ac:dyDescent="0.25">
      <c r="N40" s="76"/>
      <c r="O40" s="76"/>
    </row>
    <row r="41" spans="6:33" x14ac:dyDescent="0.25">
      <c r="N41" s="76"/>
      <c r="O41" s="76"/>
    </row>
    <row r="42" spans="6:33" x14ac:dyDescent="0.25">
      <c r="N42" s="76"/>
      <c r="O42" s="76"/>
    </row>
    <row r="43" spans="6:33" x14ac:dyDescent="0.25">
      <c r="N43" s="76"/>
      <c r="O43" s="76"/>
    </row>
    <row r="44" spans="6:33" x14ac:dyDescent="0.25">
      <c r="N44" s="76"/>
      <c r="O44" s="76"/>
    </row>
    <row r="45" spans="6:33" x14ac:dyDescent="0.25">
      <c r="N45" s="76"/>
      <c r="O45" s="76"/>
    </row>
    <row r="46" spans="6:33" x14ac:dyDescent="0.25">
      <c r="N46" s="76"/>
      <c r="O46" s="76"/>
    </row>
    <row r="47" spans="6:33" x14ac:dyDescent="0.25">
      <c r="N47" s="76"/>
      <c r="O47" s="76"/>
    </row>
    <row r="48" spans="6:33" x14ac:dyDescent="0.25">
      <c r="N48" s="76"/>
      <c r="O48" s="76"/>
    </row>
    <row r="49" spans="14:15" x14ac:dyDescent="0.25">
      <c r="N49" s="76"/>
      <c r="O49" s="76"/>
    </row>
    <row r="50" spans="14:15" x14ac:dyDescent="0.25">
      <c r="N50" s="76"/>
      <c r="O50" s="76"/>
    </row>
    <row r="51" spans="14:15" x14ac:dyDescent="0.25">
      <c r="N51" s="76"/>
      <c r="O51" s="76"/>
    </row>
    <row r="52" spans="14:15" x14ac:dyDescent="0.25">
      <c r="N52" s="76"/>
      <c r="O52" s="76"/>
    </row>
    <row r="53" spans="14:15" x14ac:dyDescent="0.25">
      <c r="N53" s="76"/>
      <c r="O53" s="76"/>
    </row>
    <row r="54" spans="14:15" x14ac:dyDescent="0.25">
      <c r="N54" s="76"/>
      <c r="O54" s="76"/>
    </row>
    <row r="55" spans="14:15" x14ac:dyDescent="0.25">
      <c r="N55" s="76"/>
      <c r="O55" s="76"/>
    </row>
    <row r="56" spans="14:15" x14ac:dyDescent="0.25">
      <c r="N56" s="76"/>
      <c r="O56" s="76"/>
    </row>
    <row r="57" spans="14:15" x14ac:dyDescent="0.25">
      <c r="N57" s="76"/>
      <c r="O57" s="76"/>
    </row>
    <row r="58" spans="14:15" x14ac:dyDescent="0.25">
      <c r="N58" s="76"/>
      <c r="O58" s="76"/>
    </row>
    <row r="59" spans="14:15" x14ac:dyDescent="0.25">
      <c r="N59" s="76"/>
      <c r="O59" s="76"/>
    </row>
    <row r="60" spans="14:15" x14ac:dyDescent="0.25">
      <c r="N60" s="76"/>
      <c r="O60" s="76"/>
    </row>
    <row r="61" spans="14:15" x14ac:dyDescent="0.25">
      <c r="N61" s="76"/>
      <c r="O61" s="76"/>
    </row>
    <row r="62" spans="14:15" x14ac:dyDescent="0.25">
      <c r="N62" s="76"/>
      <c r="O62" s="76"/>
    </row>
    <row r="63" spans="14:15" x14ac:dyDescent="0.25">
      <c r="N63" s="78"/>
      <c r="O63" s="78"/>
    </row>
    <row r="64" spans="14:15" x14ac:dyDescent="0.25">
      <c r="N64" s="12"/>
      <c r="O64" s="12"/>
    </row>
    <row r="65" spans="14:15" x14ac:dyDescent="0.25">
      <c r="N65" s="12"/>
      <c r="O65" s="12"/>
    </row>
    <row r="66" spans="14:15" x14ac:dyDescent="0.25">
      <c r="N66" s="12"/>
      <c r="O66" s="12"/>
    </row>
    <row r="67" spans="14:15" x14ac:dyDescent="0.25">
      <c r="N67" s="12"/>
      <c r="O67" s="12"/>
    </row>
    <row r="68" spans="14:15" x14ac:dyDescent="0.25">
      <c r="N68" s="12"/>
      <c r="O68" s="12"/>
    </row>
    <row r="69" spans="14:15" x14ac:dyDescent="0.25">
      <c r="N69" s="12"/>
      <c r="O69" s="12"/>
    </row>
    <row r="70" spans="14:15" x14ac:dyDescent="0.25">
      <c r="N70" s="12"/>
      <c r="O70" s="12"/>
    </row>
    <row r="71" spans="14:15" x14ac:dyDescent="0.25">
      <c r="N71" s="12"/>
      <c r="O71" s="12"/>
    </row>
    <row r="72" spans="14:15" x14ac:dyDescent="0.25">
      <c r="N72" s="12"/>
      <c r="O72" s="12"/>
    </row>
    <row r="73" spans="14:15" x14ac:dyDescent="0.25">
      <c r="N73" s="12"/>
      <c r="O73" s="12"/>
    </row>
    <row r="74" spans="14:15" x14ac:dyDescent="0.25">
      <c r="N74" s="12"/>
      <c r="O74" s="12"/>
    </row>
    <row r="75" spans="14:15" x14ac:dyDescent="0.25">
      <c r="N75" s="12"/>
      <c r="O75" s="12"/>
    </row>
    <row r="76" spans="14:15" x14ac:dyDescent="0.25">
      <c r="N76" s="12"/>
      <c r="O76" s="12"/>
    </row>
    <row r="77" spans="14:15" x14ac:dyDescent="0.25">
      <c r="N77" s="79"/>
      <c r="O77" s="79"/>
    </row>
    <row r="78" spans="14:15" x14ac:dyDescent="0.25">
      <c r="N78" s="76"/>
      <c r="O78" s="76"/>
    </row>
    <row r="79" spans="14:15" x14ac:dyDescent="0.25">
      <c r="N79" s="76"/>
      <c r="O79" s="76"/>
    </row>
    <row r="80" spans="14:15" x14ac:dyDescent="0.25">
      <c r="N80" s="76"/>
      <c r="O80" s="76"/>
    </row>
    <row r="81" spans="14:15" x14ac:dyDescent="0.25">
      <c r="N81" s="76"/>
      <c r="O81" s="76"/>
    </row>
    <row r="82" spans="14:15" x14ac:dyDescent="0.25">
      <c r="N82" s="76"/>
      <c r="O82" s="76"/>
    </row>
    <row r="83" spans="14:15" x14ac:dyDescent="0.25">
      <c r="N83" s="76"/>
      <c r="O83" s="76"/>
    </row>
    <row r="84" spans="14:15" x14ac:dyDescent="0.25">
      <c r="N84" s="76"/>
      <c r="O84" s="76"/>
    </row>
    <row r="85" spans="14:15" x14ac:dyDescent="0.25">
      <c r="N85" s="76"/>
      <c r="O85" s="76"/>
    </row>
    <row r="86" spans="14:15" x14ac:dyDescent="0.25">
      <c r="N86" s="76"/>
      <c r="O86" s="76"/>
    </row>
    <row r="87" spans="14:15" x14ac:dyDescent="0.25">
      <c r="N87" s="76"/>
      <c r="O87" s="76"/>
    </row>
    <row r="88" spans="14:15" x14ac:dyDescent="0.25">
      <c r="N88" s="76"/>
      <c r="O88" s="76"/>
    </row>
    <row r="89" spans="14:15" x14ac:dyDescent="0.25">
      <c r="N89" s="76"/>
      <c r="O89" s="76"/>
    </row>
    <row r="90" spans="14:15" x14ac:dyDescent="0.25">
      <c r="N90" s="76"/>
      <c r="O90" s="76"/>
    </row>
    <row r="91" spans="14:15" x14ac:dyDescent="0.25">
      <c r="N91" s="76"/>
      <c r="O91" s="76"/>
    </row>
    <row r="92" spans="14:15" x14ac:dyDescent="0.25">
      <c r="N92" s="76"/>
      <c r="O92" s="76"/>
    </row>
    <row r="93" spans="14:15" x14ac:dyDescent="0.25">
      <c r="N93" s="76"/>
      <c r="O93" s="76"/>
    </row>
    <row r="94" spans="14:15" x14ac:dyDescent="0.25">
      <c r="N94" s="76"/>
      <c r="O94" s="76"/>
    </row>
    <row r="95" spans="14:15" x14ac:dyDescent="0.25">
      <c r="N95" s="76"/>
      <c r="O95" s="76"/>
    </row>
    <row r="96" spans="14:15" x14ac:dyDescent="0.25">
      <c r="N96" s="76"/>
      <c r="O96" s="76"/>
    </row>
    <row r="97" spans="14:15" x14ac:dyDescent="0.25">
      <c r="N97" s="76"/>
      <c r="O97" s="76"/>
    </row>
    <row r="98" spans="14:15" x14ac:dyDescent="0.25">
      <c r="N98" s="76"/>
      <c r="O98" s="76"/>
    </row>
    <row r="99" spans="14:15" x14ac:dyDescent="0.25">
      <c r="N99" s="76"/>
      <c r="O99" s="76"/>
    </row>
    <row r="100" spans="14:15" x14ac:dyDescent="0.25">
      <c r="N100" s="76"/>
      <c r="O100" s="76"/>
    </row>
    <row r="101" spans="14:15" x14ac:dyDescent="0.25">
      <c r="N101" s="76"/>
      <c r="O101" s="76"/>
    </row>
    <row r="102" spans="14:15" x14ac:dyDescent="0.25">
      <c r="N102" s="76"/>
      <c r="O102" s="76"/>
    </row>
    <row r="103" spans="14:15" x14ac:dyDescent="0.25">
      <c r="N103" s="76"/>
      <c r="O103" s="76"/>
    </row>
    <row r="104" spans="14:15" x14ac:dyDescent="0.25">
      <c r="N104" s="76"/>
      <c r="O104" s="76"/>
    </row>
  </sheetData>
  <sheetProtection password="E65E" sheet="1" objects="1" scenarios="1" selectLockedCells="1" selectUnlockedCells="1"/>
  <mergeCells count="10">
    <mergeCell ref="AD1:AF1"/>
    <mergeCell ref="V1:X1"/>
    <mergeCell ref="Z1:AB1"/>
    <mergeCell ref="C28:E28"/>
    <mergeCell ref="R1:T1"/>
    <mergeCell ref="C1:E1"/>
    <mergeCell ref="F1:I1"/>
    <mergeCell ref="J1:M1"/>
    <mergeCell ref="C14:E14"/>
    <mergeCell ref="N1:O1"/>
  </mergeCells>
  <pageMargins left="0.7" right="0.7" top="0.75" bottom="0.75" header="0.3" footer="0.3"/>
  <pageSetup paperSize="8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104"/>
  <sheetViews>
    <sheetView zoomScaleNormal="100" workbookViewId="0">
      <pane xSplit="1" topLeftCell="K1" activePane="topRight" state="frozen"/>
      <selection activeCell="O32" sqref="O32"/>
      <selection pane="topRight" activeCell="U11" sqref="U11:V11"/>
    </sheetView>
  </sheetViews>
  <sheetFormatPr defaultRowHeight="15" x14ac:dyDescent="0.25"/>
  <cols>
    <col min="1" max="1" width="24.42578125" style="31" customWidth="1"/>
    <col min="2" max="2" width="13.42578125" style="31" customWidth="1"/>
    <col min="3" max="17" width="8.7109375" style="21" customWidth="1"/>
    <col min="18" max="18" width="9.140625" style="20"/>
    <col min="19" max="20" width="9.140625" style="32"/>
    <col min="21" max="21" width="11.42578125" style="32" customWidth="1"/>
    <col min="22" max="22" width="19.42578125" style="32" customWidth="1"/>
    <col min="23" max="23" width="11.28515625" customWidth="1"/>
    <col min="24" max="24" width="10.28515625" customWidth="1"/>
  </cols>
  <sheetData>
    <row r="1" spans="1:24" ht="22.5" customHeight="1" x14ac:dyDescent="0.25">
      <c r="A1" s="27"/>
      <c r="B1" s="27"/>
      <c r="C1" s="121" t="s">
        <v>0</v>
      </c>
      <c r="D1" s="121"/>
      <c r="E1" s="121"/>
      <c r="F1" s="121" t="s">
        <v>1</v>
      </c>
      <c r="G1" s="121"/>
      <c r="H1" s="121"/>
      <c r="I1" s="121"/>
      <c r="J1" s="121" t="s">
        <v>2</v>
      </c>
      <c r="K1" s="121"/>
      <c r="L1" s="121"/>
      <c r="M1" s="121"/>
      <c r="N1" s="122" t="s">
        <v>3</v>
      </c>
      <c r="O1" s="123"/>
      <c r="P1" s="35" t="s">
        <v>4</v>
      </c>
      <c r="Q1" s="58" t="s">
        <v>5</v>
      </c>
      <c r="R1" s="116">
        <v>90525</v>
      </c>
      <c r="S1" s="116"/>
      <c r="T1" s="116"/>
      <c r="U1" s="24" t="s">
        <v>90</v>
      </c>
      <c r="V1" s="124" t="s">
        <v>101</v>
      </c>
      <c r="W1" s="125"/>
      <c r="X1" s="8"/>
    </row>
    <row r="2" spans="1:24" ht="28.5" customHeight="1" x14ac:dyDescent="0.25">
      <c r="A2" s="10" t="s">
        <v>6</v>
      </c>
      <c r="B2" s="10" t="s">
        <v>7</v>
      </c>
      <c r="C2" s="34" t="s">
        <v>8</v>
      </c>
      <c r="D2" s="34" t="s">
        <v>9</v>
      </c>
      <c r="E2" s="34" t="s">
        <v>10</v>
      </c>
      <c r="F2" s="34" t="s">
        <v>8</v>
      </c>
      <c r="G2" s="34" t="s">
        <v>11</v>
      </c>
      <c r="H2" s="34" t="s">
        <v>12</v>
      </c>
      <c r="I2" s="34" t="s">
        <v>13</v>
      </c>
      <c r="J2" s="34">
        <v>1</v>
      </c>
      <c r="K2" s="34">
        <v>2</v>
      </c>
      <c r="L2" s="34">
        <v>3</v>
      </c>
      <c r="M2" s="34">
        <v>4</v>
      </c>
      <c r="N2" s="34" t="s">
        <v>8</v>
      </c>
      <c r="O2" s="34" t="s">
        <v>105</v>
      </c>
      <c r="P2" s="35" t="s">
        <v>8</v>
      </c>
      <c r="Q2" s="59" t="s">
        <v>8</v>
      </c>
      <c r="R2" s="25">
        <v>0.05</v>
      </c>
      <c r="S2" s="25">
        <v>0.5</v>
      </c>
      <c r="T2" s="25">
        <v>0.95</v>
      </c>
      <c r="U2" s="18"/>
      <c r="V2" s="126"/>
      <c r="W2" s="127"/>
      <c r="X2" s="8"/>
    </row>
    <row r="3" spans="1:24" x14ac:dyDescent="0.25">
      <c r="A3" s="28" t="s">
        <v>14</v>
      </c>
      <c r="B3" s="28" t="s">
        <v>15</v>
      </c>
      <c r="C3" s="38"/>
      <c r="D3" s="38"/>
      <c r="E3" s="38"/>
      <c r="F3" s="38">
        <v>32</v>
      </c>
      <c r="G3" s="38">
        <v>80</v>
      </c>
      <c r="H3" s="38" t="s">
        <v>16</v>
      </c>
      <c r="I3" s="38"/>
      <c r="J3" s="38"/>
      <c r="K3" s="38"/>
      <c r="L3" s="38"/>
      <c r="M3" s="38"/>
      <c r="N3" s="38"/>
      <c r="O3" s="38"/>
      <c r="P3" s="38" t="s">
        <v>17</v>
      </c>
      <c r="Q3" s="39"/>
      <c r="R3" s="26">
        <v>3.7004999999999999</v>
      </c>
      <c r="S3" s="26">
        <v>6.1</v>
      </c>
      <c r="T3" s="26">
        <v>15.39</v>
      </c>
      <c r="U3" s="80">
        <v>20</v>
      </c>
      <c r="V3" s="8" t="s">
        <v>1</v>
      </c>
      <c r="W3" s="12" t="str">
        <f>IF(T3&lt;=G3,"compliant","noncompliance")</f>
        <v>compliant</v>
      </c>
      <c r="X3" s="12"/>
    </row>
    <row r="4" spans="1:24" x14ac:dyDescent="0.25">
      <c r="A4" s="28" t="s">
        <v>18</v>
      </c>
      <c r="B4" s="28" t="s">
        <v>15</v>
      </c>
      <c r="C4" s="38"/>
      <c r="D4" s="38"/>
      <c r="E4" s="38"/>
      <c r="F4" s="38">
        <v>100</v>
      </c>
      <c r="G4" s="38">
        <v>200</v>
      </c>
      <c r="H4" s="38">
        <v>600</v>
      </c>
      <c r="I4" s="38" t="s">
        <v>19</v>
      </c>
      <c r="J4" s="38">
        <v>20</v>
      </c>
      <c r="K4" s="38">
        <v>40</v>
      </c>
      <c r="L4" s="38">
        <v>100</v>
      </c>
      <c r="M4" s="38">
        <v>500</v>
      </c>
      <c r="N4" s="38" t="s">
        <v>20</v>
      </c>
      <c r="O4" s="38">
        <v>140</v>
      </c>
      <c r="P4" s="38">
        <v>1500</v>
      </c>
      <c r="Q4" s="39"/>
      <c r="R4" s="26">
        <v>3.3</v>
      </c>
      <c r="S4" s="26">
        <v>8.6229999999999993</v>
      </c>
      <c r="T4" s="26">
        <v>29.9</v>
      </c>
      <c r="U4" s="80">
        <v>30</v>
      </c>
      <c r="V4" s="8" t="s">
        <v>102</v>
      </c>
      <c r="W4" s="12" t="str">
        <f>IF(T4&lt;=100,"compliant","non-compliant")</f>
        <v>compliant</v>
      </c>
      <c r="X4" s="12"/>
    </row>
    <row r="5" spans="1:24" x14ac:dyDescent="0.25">
      <c r="A5" s="28" t="s">
        <v>21</v>
      </c>
      <c r="B5" s="28" t="s">
        <v>15</v>
      </c>
      <c r="C5" s="26"/>
      <c r="D5" s="26"/>
      <c r="E5" s="26"/>
      <c r="F5" s="38">
        <v>450</v>
      </c>
      <c r="G5" s="38">
        <v>1000</v>
      </c>
      <c r="H5" s="38">
        <v>2400</v>
      </c>
      <c r="I5" s="38">
        <v>3400</v>
      </c>
      <c r="J5" s="38">
        <v>100</v>
      </c>
      <c r="K5" s="38">
        <v>200</v>
      </c>
      <c r="L5" s="38">
        <v>450</v>
      </c>
      <c r="M5" s="38">
        <v>1600</v>
      </c>
      <c r="N5" s="38">
        <v>260</v>
      </c>
      <c r="O5" s="38">
        <v>600</v>
      </c>
      <c r="P5" s="38" t="s">
        <v>22</v>
      </c>
      <c r="Q5" s="40"/>
      <c r="R5" s="26">
        <v>48</v>
      </c>
      <c r="S5" s="26">
        <v>69.834500000000006</v>
      </c>
      <c r="T5" s="26">
        <v>165.95</v>
      </c>
      <c r="U5" s="80">
        <v>180</v>
      </c>
      <c r="V5" s="8" t="s">
        <v>3</v>
      </c>
      <c r="W5" s="12" t="str">
        <f>IF(T5&lt;=260,"compliant","non-compliant")</f>
        <v>compliant</v>
      </c>
      <c r="X5" s="12"/>
    </row>
    <row r="6" spans="1:24" x14ac:dyDescent="0.25">
      <c r="A6" s="28" t="s">
        <v>23</v>
      </c>
      <c r="B6" s="28" t="s">
        <v>24</v>
      </c>
      <c r="C6" s="38"/>
      <c r="D6" s="38"/>
      <c r="E6" s="38"/>
      <c r="F6" s="38">
        <v>70</v>
      </c>
      <c r="G6" s="38">
        <v>150</v>
      </c>
      <c r="H6" s="38">
        <v>370</v>
      </c>
      <c r="I6" s="38">
        <v>520</v>
      </c>
      <c r="J6" s="38">
        <v>15</v>
      </c>
      <c r="K6" s="38">
        <v>30</v>
      </c>
      <c r="L6" s="38">
        <v>70</v>
      </c>
      <c r="M6" s="38">
        <v>250</v>
      </c>
      <c r="N6" s="38">
        <v>40</v>
      </c>
      <c r="O6" s="38">
        <v>90</v>
      </c>
      <c r="P6" s="38"/>
      <c r="Q6" s="39"/>
      <c r="R6" s="26">
        <v>6.8150000000000004</v>
      </c>
      <c r="S6" s="26">
        <v>10.1</v>
      </c>
      <c r="T6" s="26">
        <v>24.97</v>
      </c>
      <c r="U6" s="80">
        <v>35</v>
      </c>
      <c r="V6" s="8" t="s">
        <v>103</v>
      </c>
      <c r="W6" s="12" t="str">
        <f>IF(T6&lt;=40,"compliant","non-compliant")</f>
        <v>compliant</v>
      </c>
      <c r="X6" s="12"/>
    </row>
    <row r="7" spans="1:24" x14ac:dyDescent="0.25">
      <c r="A7" s="28" t="s">
        <v>25</v>
      </c>
      <c r="B7" s="28" t="s">
        <v>15</v>
      </c>
      <c r="C7" s="38" t="s">
        <v>26</v>
      </c>
      <c r="D7" s="38">
        <v>1.5</v>
      </c>
      <c r="E7" s="38">
        <v>2.54</v>
      </c>
      <c r="F7" s="38">
        <v>0.7</v>
      </c>
      <c r="G7" s="38">
        <v>1</v>
      </c>
      <c r="H7" s="38">
        <v>1.5</v>
      </c>
      <c r="I7" s="38" t="s">
        <v>27</v>
      </c>
      <c r="J7" s="38"/>
      <c r="K7" s="38"/>
      <c r="L7" s="38"/>
      <c r="M7" s="38"/>
      <c r="N7" s="38" t="s">
        <v>28</v>
      </c>
      <c r="O7" s="38">
        <v>15</v>
      </c>
      <c r="P7" s="38">
        <v>2</v>
      </c>
      <c r="Q7" s="39"/>
      <c r="R7" s="26">
        <v>0.05</v>
      </c>
      <c r="S7" s="26">
        <v>0.1</v>
      </c>
      <c r="T7" s="26">
        <v>0.30759999999999998</v>
      </c>
      <c r="U7" s="81">
        <v>0.7</v>
      </c>
      <c r="V7" s="8" t="s">
        <v>1</v>
      </c>
      <c r="W7" s="12" t="str">
        <f>IF(T7&lt;=1,"compliant","non-compliant")</f>
        <v>compliant</v>
      </c>
      <c r="X7" s="12"/>
    </row>
    <row r="8" spans="1:24" x14ac:dyDescent="0.25">
      <c r="A8" s="28" t="s">
        <v>29</v>
      </c>
      <c r="B8" s="28" t="s">
        <v>15</v>
      </c>
      <c r="C8" s="38"/>
      <c r="D8" s="38"/>
      <c r="E8" s="38"/>
      <c r="F8" s="38" t="s">
        <v>30</v>
      </c>
      <c r="G8" s="38">
        <v>50</v>
      </c>
      <c r="H8" s="38">
        <v>100</v>
      </c>
      <c r="I8" s="38" t="s">
        <v>31</v>
      </c>
      <c r="J8" s="38"/>
      <c r="K8" s="38"/>
      <c r="L8" s="38"/>
      <c r="M8" s="38"/>
      <c r="N8" s="38"/>
      <c r="O8" s="38"/>
      <c r="P8" s="38"/>
      <c r="Q8" s="39"/>
      <c r="R8" s="26">
        <v>0.81830000000000003</v>
      </c>
      <c r="S8" s="26">
        <v>1.45</v>
      </c>
      <c r="T8" s="26">
        <v>4.0576999999999996</v>
      </c>
      <c r="U8" s="80">
        <v>10</v>
      </c>
      <c r="V8" s="8" t="s">
        <v>1</v>
      </c>
      <c r="W8" s="12" t="str">
        <f>IF(T8&lt;=40,"compliant","non-compliant")</f>
        <v>compliant</v>
      </c>
      <c r="X8" s="12"/>
    </row>
    <row r="9" spans="1:24" x14ac:dyDescent="0.25">
      <c r="A9" s="28" t="s">
        <v>32</v>
      </c>
      <c r="B9" s="28" t="s">
        <v>15</v>
      </c>
      <c r="C9" s="38"/>
      <c r="D9" s="38"/>
      <c r="E9" s="38"/>
      <c r="F9" s="38">
        <v>30</v>
      </c>
      <c r="G9" s="38">
        <v>50</v>
      </c>
      <c r="H9" s="38">
        <v>70</v>
      </c>
      <c r="I9" s="38" t="s">
        <v>33</v>
      </c>
      <c r="J9" s="38"/>
      <c r="K9" s="38"/>
      <c r="L9" s="38"/>
      <c r="M9" s="38"/>
      <c r="N9" s="38"/>
      <c r="O9" s="38"/>
      <c r="P9" s="38">
        <v>500</v>
      </c>
      <c r="Q9" s="39"/>
      <c r="R9" s="26">
        <v>1.9</v>
      </c>
      <c r="S9" s="26">
        <v>3.2</v>
      </c>
      <c r="T9" s="26">
        <v>8.2841000000000005</v>
      </c>
      <c r="U9" s="80">
        <v>10</v>
      </c>
      <c r="V9" s="8" t="s">
        <v>1</v>
      </c>
      <c r="W9" s="12" t="str">
        <f>IF(T9&lt;=50,"compliant","non-compliant")</f>
        <v>compliant</v>
      </c>
      <c r="X9" s="12"/>
    </row>
    <row r="10" spans="1:24" x14ac:dyDescent="0.25">
      <c r="A10" s="28" t="s">
        <v>34</v>
      </c>
      <c r="B10" s="28" t="s">
        <v>15</v>
      </c>
      <c r="C10" s="38"/>
      <c r="D10" s="38"/>
      <c r="E10" s="38"/>
      <c r="F10" s="38">
        <v>100</v>
      </c>
      <c r="G10" s="38">
        <v>200</v>
      </c>
      <c r="H10" s="38">
        <v>400</v>
      </c>
      <c r="I10" s="38" t="s">
        <v>35</v>
      </c>
      <c r="J10" s="38"/>
      <c r="K10" s="38"/>
      <c r="L10" s="38"/>
      <c r="M10" s="38"/>
      <c r="N10" s="38" t="s">
        <v>36</v>
      </c>
      <c r="O10" s="38">
        <v>115</v>
      </c>
      <c r="P10" s="38" t="s">
        <v>37</v>
      </c>
      <c r="Q10" s="39"/>
      <c r="R10" s="26">
        <v>5.0984999999999996</v>
      </c>
      <c r="S10" s="26">
        <v>7.2</v>
      </c>
      <c r="T10" s="26">
        <v>17.95</v>
      </c>
      <c r="U10" s="80">
        <v>20</v>
      </c>
      <c r="V10" s="8" t="s">
        <v>3</v>
      </c>
      <c r="W10" s="12" t="str">
        <f>IF(T10&lt;=70,"compliant","non- compliant")</f>
        <v>compliant</v>
      </c>
      <c r="X10" s="12"/>
    </row>
    <row r="11" spans="1:24" x14ac:dyDescent="0.25">
      <c r="A11" s="28" t="s">
        <v>38</v>
      </c>
      <c r="B11" s="28" t="s">
        <v>15</v>
      </c>
      <c r="C11" s="38" t="s">
        <v>39</v>
      </c>
      <c r="D11" s="38">
        <v>1.4999999999999999E-2</v>
      </c>
      <c r="E11" s="38">
        <v>0.1</v>
      </c>
      <c r="F11" s="38">
        <v>1</v>
      </c>
      <c r="G11" s="38">
        <v>2</v>
      </c>
      <c r="H11" s="38">
        <v>10</v>
      </c>
      <c r="I11" s="38" t="s">
        <v>40</v>
      </c>
      <c r="J11" s="38"/>
      <c r="K11" s="38"/>
      <c r="L11" s="38"/>
      <c r="M11" s="38"/>
      <c r="N11" s="38"/>
      <c r="O11" s="38"/>
      <c r="P11" s="38"/>
      <c r="Q11" s="39"/>
      <c r="R11" s="26">
        <v>0.02</v>
      </c>
      <c r="S11" s="26">
        <v>2.5000000000000001E-2</v>
      </c>
      <c r="T11" s="26">
        <v>0.11</v>
      </c>
      <c r="U11" s="99">
        <v>0.05</v>
      </c>
      <c r="V11" s="100" t="s">
        <v>0</v>
      </c>
      <c r="W11" s="12" t="str">
        <f>IF(S11&lt;=0.15,"compliant","non-compliant")</f>
        <v>compliant</v>
      </c>
      <c r="X11" s="12"/>
    </row>
    <row r="12" spans="1:24" x14ac:dyDescent="0.25">
      <c r="A12" s="28" t="s">
        <v>41</v>
      </c>
      <c r="B12" s="28" t="s">
        <v>15</v>
      </c>
      <c r="C12" s="38"/>
      <c r="D12" s="38"/>
      <c r="E12" s="38"/>
      <c r="F12" s="38">
        <v>6</v>
      </c>
      <c r="G12" s="38">
        <v>10</v>
      </c>
      <c r="H12" s="38">
        <v>20</v>
      </c>
      <c r="I12" s="38" t="s">
        <v>42</v>
      </c>
      <c r="J12" s="38"/>
      <c r="K12" s="38"/>
      <c r="L12" s="38"/>
      <c r="M12" s="38"/>
      <c r="N12" s="38"/>
      <c r="O12" s="38"/>
      <c r="P12" s="38" t="s">
        <v>43</v>
      </c>
      <c r="Q12" s="39"/>
      <c r="R12" s="26">
        <v>0.02</v>
      </c>
      <c r="S12" s="26">
        <v>0.28699999999999998</v>
      </c>
      <c r="T12" s="26">
        <v>0.82074999999999998</v>
      </c>
      <c r="U12" s="80">
        <v>0.5</v>
      </c>
      <c r="V12" s="8" t="s">
        <v>1</v>
      </c>
      <c r="W12" s="12" t="str">
        <f>IF(S12&lt;=10,"compliant","non-compliant")</f>
        <v>compliant</v>
      </c>
      <c r="X12" s="12"/>
    </row>
    <row r="13" spans="1:24" x14ac:dyDescent="0.25">
      <c r="A13" s="28" t="s">
        <v>44</v>
      </c>
      <c r="B13" s="28" t="s">
        <v>15</v>
      </c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40"/>
      <c r="R13" s="26">
        <v>1.4999999999999999E-2</v>
      </c>
      <c r="S13" s="26">
        <v>3.6999999999999998E-2</v>
      </c>
      <c r="T13" s="26">
        <v>8.5999999999999993E-2</v>
      </c>
      <c r="U13" s="81">
        <v>0.25</v>
      </c>
      <c r="V13" s="8"/>
      <c r="W13" s="12"/>
      <c r="X13" s="12"/>
    </row>
    <row r="14" spans="1:24" ht="15" customHeight="1" x14ac:dyDescent="0.25">
      <c r="A14" s="28" t="s">
        <v>45</v>
      </c>
      <c r="B14" s="28"/>
      <c r="C14" s="117" t="s">
        <v>46</v>
      </c>
      <c r="D14" s="117"/>
      <c r="E14" s="117"/>
      <c r="F14" s="42" t="s">
        <v>47</v>
      </c>
      <c r="G14" s="42"/>
      <c r="H14" s="42"/>
      <c r="I14" s="42"/>
      <c r="J14" s="43" t="s">
        <v>48</v>
      </c>
      <c r="K14" s="43" t="s">
        <v>49</v>
      </c>
      <c r="L14" s="43" t="s">
        <v>49</v>
      </c>
      <c r="M14" s="43" t="s">
        <v>50</v>
      </c>
      <c r="N14" s="43" t="s">
        <v>51</v>
      </c>
      <c r="O14" s="43"/>
      <c r="P14" s="44"/>
      <c r="Q14" s="45" t="s">
        <v>52</v>
      </c>
      <c r="R14" s="26">
        <v>6.24</v>
      </c>
      <c r="S14" s="26">
        <v>7.5</v>
      </c>
      <c r="T14" s="26">
        <v>8.0579999999999998</v>
      </c>
      <c r="U14" s="81" t="s">
        <v>91</v>
      </c>
      <c r="V14" s="9" t="s">
        <v>3</v>
      </c>
      <c r="W14" s="12" t="str">
        <f>IF(R14&gt;=6.5,"compliant","non-compliant")</f>
        <v>non-compliant</v>
      </c>
      <c r="X14" s="12" t="str">
        <f>IF(T14&lt;=8.4,"compliant","non-compliant")</f>
        <v>compliant</v>
      </c>
    </row>
    <row r="15" spans="1:24" x14ac:dyDescent="0.25">
      <c r="A15" s="28" t="s">
        <v>53</v>
      </c>
      <c r="B15" s="28" t="s">
        <v>15</v>
      </c>
      <c r="C15" s="38" t="s">
        <v>54</v>
      </c>
      <c r="D15" s="38">
        <v>2.5000000000000001E-2</v>
      </c>
      <c r="E15" s="38" t="s">
        <v>55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9"/>
      <c r="R15" s="26">
        <v>3.0000000000000001E-3</v>
      </c>
      <c r="S15" s="26">
        <v>1.2999999999999999E-2</v>
      </c>
      <c r="T15" s="26">
        <v>4.8099999999999997E-2</v>
      </c>
      <c r="U15" s="82">
        <v>0.02</v>
      </c>
      <c r="V15" s="8" t="s">
        <v>0</v>
      </c>
      <c r="W15" s="12" t="str">
        <f>IF(S15&lt;=0.025,"compliant","non-compliant")</f>
        <v>compliant</v>
      </c>
      <c r="X15" s="12"/>
    </row>
    <row r="16" spans="1:24" ht="34.5" x14ac:dyDescent="0.25">
      <c r="A16" s="28" t="s">
        <v>56</v>
      </c>
      <c r="B16" s="28" t="s">
        <v>15</v>
      </c>
      <c r="C16" s="38"/>
      <c r="D16" s="38"/>
      <c r="E16" s="38"/>
      <c r="F16" s="38">
        <v>200</v>
      </c>
      <c r="G16" s="38"/>
      <c r="H16" s="38">
        <v>400</v>
      </c>
      <c r="I16" s="38"/>
      <c r="J16" s="38">
        <v>30</v>
      </c>
      <c r="K16" s="38">
        <v>80</v>
      </c>
      <c r="L16" s="38">
        <v>200</v>
      </c>
      <c r="M16" s="38">
        <v>500</v>
      </c>
      <c r="N16" s="38"/>
      <c r="O16" s="38"/>
      <c r="P16" s="38" t="s">
        <v>22</v>
      </c>
      <c r="Q16" s="39"/>
      <c r="R16" s="26">
        <v>1.5</v>
      </c>
      <c r="S16" s="26">
        <v>3</v>
      </c>
      <c r="T16" s="26">
        <v>13.1951</v>
      </c>
      <c r="U16" s="80">
        <v>15</v>
      </c>
      <c r="V16" s="70" t="s">
        <v>104</v>
      </c>
      <c r="W16" s="12" t="str">
        <f>IF(T16&lt;=400,"compliant","non-complaint")</f>
        <v>compliant</v>
      </c>
      <c r="X16" s="12"/>
    </row>
    <row r="17" spans="1:24" x14ac:dyDescent="0.25">
      <c r="A17" s="28" t="s">
        <v>57</v>
      </c>
      <c r="B17" s="28" t="s">
        <v>15</v>
      </c>
      <c r="C17" s="38"/>
      <c r="D17" s="38"/>
      <c r="E17" s="38"/>
      <c r="F17" s="38"/>
      <c r="G17" s="38"/>
      <c r="H17" s="38"/>
      <c r="I17" s="38"/>
      <c r="J17" s="38">
        <v>50</v>
      </c>
      <c r="K17" s="38">
        <v>120</v>
      </c>
      <c r="L17" s="38">
        <v>300</v>
      </c>
      <c r="M17" s="38">
        <v>1200</v>
      </c>
      <c r="N17" s="38"/>
      <c r="O17" s="38"/>
      <c r="P17" s="38"/>
      <c r="Q17" s="39"/>
      <c r="R17" s="26">
        <v>20.229700000000001</v>
      </c>
      <c r="S17" s="26">
        <v>30.5</v>
      </c>
      <c r="T17" s="26">
        <v>66.330749999999995</v>
      </c>
      <c r="U17" s="81">
        <v>70</v>
      </c>
      <c r="V17" s="8" t="s">
        <v>2</v>
      </c>
      <c r="W17" s="12" t="str">
        <f>IF(T17&lt;=300,"compliant","non-compliant")</f>
        <v>compliant</v>
      </c>
      <c r="X17" s="12"/>
    </row>
    <row r="18" spans="1:24" x14ac:dyDescent="0.25">
      <c r="A18" s="10" t="s">
        <v>58</v>
      </c>
      <c r="B18" s="29"/>
      <c r="C18" s="38"/>
      <c r="D18" s="38"/>
      <c r="E18" s="38"/>
      <c r="F18" s="38">
        <v>5</v>
      </c>
      <c r="G18" s="38">
        <v>10</v>
      </c>
      <c r="H18" s="38">
        <v>20</v>
      </c>
      <c r="I18" s="38" t="s">
        <v>42</v>
      </c>
      <c r="J18" s="38"/>
      <c r="K18" s="38"/>
      <c r="L18" s="38"/>
      <c r="M18" s="38"/>
      <c r="N18" s="38"/>
      <c r="O18" s="38"/>
      <c r="P18" s="38"/>
      <c r="Q18" s="39"/>
      <c r="R18" s="8"/>
      <c r="S18" s="8"/>
      <c r="T18" s="8"/>
      <c r="U18" s="83">
        <v>5</v>
      </c>
      <c r="V18" s="23" t="s">
        <v>1</v>
      </c>
      <c r="W18" s="8"/>
      <c r="X18" s="8"/>
    </row>
    <row r="19" spans="1:24" x14ac:dyDescent="0.25">
      <c r="A19" s="10" t="s">
        <v>59</v>
      </c>
      <c r="B19" s="10" t="s">
        <v>15</v>
      </c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30"/>
      <c r="S19" s="30"/>
      <c r="T19" s="30"/>
      <c r="U19" s="84"/>
      <c r="V19" s="22"/>
      <c r="W19" s="8"/>
      <c r="X19" s="8"/>
    </row>
    <row r="20" spans="1:24" x14ac:dyDescent="0.25">
      <c r="A20" s="10" t="s">
        <v>60</v>
      </c>
      <c r="B20" s="10" t="s">
        <v>61</v>
      </c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 t="s">
        <v>28</v>
      </c>
      <c r="O20" s="38">
        <v>8</v>
      </c>
      <c r="P20" s="38"/>
      <c r="Q20" s="38"/>
      <c r="R20" s="8"/>
      <c r="S20" s="8"/>
      <c r="T20" s="8"/>
      <c r="U20" s="84">
        <v>2</v>
      </c>
      <c r="V20" s="23" t="s">
        <v>3</v>
      </c>
      <c r="W20" s="12"/>
      <c r="X20" s="8"/>
    </row>
    <row r="21" spans="1:24" ht="22.5" x14ac:dyDescent="0.25">
      <c r="A21" s="10" t="s">
        <v>62</v>
      </c>
      <c r="B21" s="10" t="s">
        <v>15</v>
      </c>
      <c r="C21" s="38"/>
      <c r="D21" s="38"/>
      <c r="E21" s="38"/>
      <c r="F21" s="38"/>
      <c r="G21" s="38"/>
      <c r="H21" s="38"/>
      <c r="I21" s="38"/>
      <c r="J21" s="38">
        <v>3</v>
      </c>
      <c r="K21" s="38">
        <v>5</v>
      </c>
      <c r="L21" s="38">
        <v>5</v>
      </c>
      <c r="M21" s="38">
        <v>25</v>
      </c>
      <c r="N21" s="74" t="s">
        <v>63</v>
      </c>
      <c r="O21" s="74"/>
      <c r="P21" s="38"/>
      <c r="Q21" s="38"/>
      <c r="R21" s="8"/>
      <c r="S21" s="8"/>
      <c r="T21" s="8"/>
      <c r="U21" s="84">
        <v>25</v>
      </c>
      <c r="V21" s="23" t="s">
        <v>3</v>
      </c>
      <c r="W21" s="12"/>
      <c r="X21" s="8"/>
    </row>
    <row r="22" spans="1:24" x14ac:dyDescent="0.25">
      <c r="A22" s="10" t="s">
        <v>64</v>
      </c>
      <c r="B22" s="13" t="s">
        <v>65</v>
      </c>
      <c r="C22" s="38"/>
      <c r="D22" s="38"/>
      <c r="E22" s="38"/>
      <c r="F22" s="38">
        <v>1E-3</v>
      </c>
      <c r="G22" s="38">
        <v>1.4999999999999999E-2</v>
      </c>
      <c r="H22" s="38">
        <v>0.1</v>
      </c>
      <c r="I22" s="38"/>
      <c r="J22" s="38"/>
      <c r="K22" s="38"/>
      <c r="L22" s="38"/>
      <c r="M22" s="38"/>
      <c r="N22" s="38"/>
      <c r="O22" s="38"/>
      <c r="P22" s="38"/>
      <c r="Q22" s="38" t="s">
        <v>66</v>
      </c>
      <c r="R22" s="8"/>
      <c r="S22" s="8"/>
      <c r="T22" s="8"/>
      <c r="U22" s="84">
        <v>1E-3</v>
      </c>
      <c r="V22" s="23"/>
      <c r="W22" s="8"/>
      <c r="X22" s="8"/>
    </row>
    <row r="23" spans="1:24" x14ac:dyDescent="0.25">
      <c r="A23" s="14" t="s">
        <v>67</v>
      </c>
      <c r="B23" s="10" t="s">
        <v>68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 t="s">
        <v>69</v>
      </c>
      <c r="R23" s="8"/>
      <c r="S23" s="8"/>
      <c r="T23" s="8"/>
      <c r="U23" s="84">
        <v>130</v>
      </c>
      <c r="V23" s="23" t="s">
        <v>92</v>
      </c>
      <c r="W23" s="8"/>
      <c r="X23" s="8"/>
    </row>
    <row r="24" spans="1:24" x14ac:dyDescent="0.25">
      <c r="A24" s="15" t="s">
        <v>70</v>
      </c>
      <c r="B24" s="10" t="s">
        <v>68</v>
      </c>
      <c r="C24" s="38"/>
      <c r="D24" s="38"/>
      <c r="E24" s="38"/>
      <c r="F24" s="38">
        <v>0</v>
      </c>
      <c r="G24" s="38">
        <v>1</v>
      </c>
      <c r="H24" s="38">
        <v>10</v>
      </c>
      <c r="I24" s="38">
        <v>100</v>
      </c>
      <c r="J24" s="38"/>
      <c r="K24" s="38"/>
      <c r="L24" s="38"/>
      <c r="M24" s="38"/>
      <c r="N24" s="38" t="s">
        <v>71</v>
      </c>
      <c r="O24" s="38"/>
      <c r="P24" s="38" t="s">
        <v>72</v>
      </c>
      <c r="Q24" s="38" t="s">
        <v>69</v>
      </c>
      <c r="R24" s="8"/>
      <c r="S24" s="8"/>
      <c r="T24" s="8"/>
      <c r="U24" s="84">
        <v>130</v>
      </c>
      <c r="V24" s="23" t="s">
        <v>92</v>
      </c>
      <c r="W24" s="8"/>
      <c r="X24" s="8"/>
    </row>
    <row r="25" spans="1:24" x14ac:dyDescent="0.25">
      <c r="A25" s="10" t="s">
        <v>73</v>
      </c>
      <c r="B25" s="10" t="s">
        <v>15</v>
      </c>
      <c r="C25" s="38" t="s">
        <v>98</v>
      </c>
      <c r="D25" s="38" t="s">
        <v>75</v>
      </c>
      <c r="E25" s="38" t="s">
        <v>76</v>
      </c>
      <c r="F25" s="38">
        <v>0.15</v>
      </c>
      <c r="G25" s="38">
        <v>0.5</v>
      </c>
      <c r="H25" s="38" t="s">
        <v>77</v>
      </c>
      <c r="I25" s="38"/>
      <c r="J25" s="38"/>
      <c r="K25" s="38"/>
      <c r="L25" s="38"/>
      <c r="M25" s="38"/>
      <c r="N25" s="38" t="s">
        <v>86</v>
      </c>
      <c r="O25" s="38">
        <v>20</v>
      </c>
      <c r="P25" s="38">
        <v>5</v>
      </c>
      <c r="Q25" s="38"/>
      <c r="R25" s="8"/>
      <c r="S25" s="8"/>
      <c r="T25" s="8"/>
      <c r="U25" s="84">
        <v>0.01</v>
      </c>
      <c r="V25" s="23" t="s">
        <v>0</v>
      </c>
      <c r="W25" s="8"/>
      <c r="X25" s="8"/>
    </row>
    <row r="26" spans="1:24" x14ac:dyDescent="0.25">
      <c r="A26" s="10" t="s">
        <v>78</v>
      </c>
      <c r="B26" s="10" t="s">
        <v>15</v>
      </c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 t="s">
        <v>79</v>
      </c>
      <c r="O26" s="38">
        <v>1</v>
      </c>
      <c r="P26" s="38">
        <v>5</v>
      </c>
      <c r="Q26" s="38"/>
      <c r="R26" s="8"/>
      <c r="S26" s="8"/>
      <c r="T26" s="8"/>
      <c r="U26" s="84">
        <v>5</v>
      </c>
      <c r="V26" s="23" t="s">
        <v>3</v>
      </c>
      <c r="W26" s="8"/>
      <c r="X26" s="8"/>
    </row>
    <row r="27" spans="1:24" x14ac:dyDescent="0.25">
      <c r="A27" s="10" t="s">
        <v>80</v>
      </c>
      <c r="B27" s="10" t="s">
        <v>15</v>
      </c>
      <c r="C27" s="38" t="s">
        <v>39</v>
      </c>
      <c r="D27" s="38">
        <v>1.4E-2</v>
      </c>
      <c r="E27" s="38">
        <v>0.2</v>
      </c>
      <c r="F27" s="38">
        <v>0.05</v>
      </c>
      <c r="G27" s="38"/>
      <c r="H27" s="38">
        <v>1</v>
      </c>
      <c r="I27" s="38"/>
      <c r="J27" s="38"/>
      <c r="K27" s="38"/>
      <c r="L27" s="38"/>
      <c r="M27" s="38"/>
      <c r="N27" s="38" t="s">
        <v>81</v>
      </c>
      <c r="O27" s="38">
        <v>1</v>
      </c>
      <c r="P27" s="38" t="s">
        <v>82</v>
      </c>
      <c r="Q27" s="38"/>
      <c r="R27" s="8"/>
      <c r="S27" s="8"/>
      <c r="T27" s="8"/>
      <c r="U27" s="84">
        <v>7.0000000000000001E-3</v>
      </c>
      <c r="V27" s="23" t="s">
        <v>0</v>
      </c>
      <c r="W27" s="8"/>
      <c r="X27" s="8"/>
    </row>
    <row r="28" spans="1:24" x14ac:dyDescent="0.25">
      <c r="A28" s="10" t="s">
        <v>83</v>
      </c>
      <c r="B28" s="10" t="s">
        <v>15</v>
      </c>
      <c r="C28" s="117" t="s">
        <v>84</v>
      </c>
      <c r="D28" s="117"/>
      <c r="E28" s="117"/>
      <c r="F28" s="38">
        <v>0.1</v>
      </c>
      <c r="G28" s="38">
        <v>0.3</v>
      </c>
      <c r="H28" s="38">
        <v>1</v>
      </c>
      <c r="I28" s="38" t="s">
        <v>85</v>
      </c>
      <c r="J28" s="38">
        <v>0.1</v>
      </c>
      <c r="K28" s="38">
        <v>0.2</v>
      </c>
      <c r="L28" s="38">
        <v>0.3</v>
      </c>
      <c r="M28" s="38">
        <v>10</v>
      </c>
      <c r="N28" s="38" t="s">
        <v>86</v>
      </c>
      <c r="O28" s="38">
        <v>20</v>
      </c>
      <c r="P28" s="38" t="s">
        <v>87</v>
      </c>
      <c r="Q28" s="38"/>
      <c r="R28" s="8"/>
      <c r="S28" s="8"/>
      <c r="T28" s="8"/>
      <c r="U28" s="84">
        <v>0.1</v>
      </c>
      <c r="V28" s="23" t="s">
        <v>1</v>
      </c>
      <c r="W28" s="12"/>
      <c r="X28" s="8"/>
    </row>
    <row r="29" spans="1:24" x14ac:dyDescent="0.25">
      <c r="A29" s="10" t="s">
        <v>88</v>
      </c>
      <c r="B29" s="10" t="s">
        <v>15</v>
      </c>
      <c r="C29" s="38">
        <v>0.18</v>
      </c>
      <c r="D29" s="38">
        <v>0.37</v>
      </c>
      <c r="E29" s="38">
        <v>1.3</v>
      </c>
      <c r="F29" s="38">
        <v>0.05</v>
      </c>
      <c r="G29" s="38">
        <v>0.15</v>
      </c>
      <c r="H29" s="38">
        <v>1</v>
      </c>
      <c r="I29" s="38" t="s">
        <v>85</v>
      </c>
      <c r="J29" s="38">
        <v>0.05</v>
      </c>
      <c r="K29" s="38">
        <v>0.1</v>
      </c>
      <c r="L29" s="38">
        <v>0.2</v>
      </c>
      <c r="M29" s="38">
        <v>10</v>
      </c>
      <c r="N29" s="38" t="s">
        <v>89</v>
      </c>
      <c r="O29" s="38">
        <v>10</v>
      </c>
      <c r="P29" s="38">
        <v>10</v>
      </c>
      <c r="Q29" s="38"/>
      <c r="R29" s="8"/>
      <c r="S29" s="8"/>
      <c r="T29" s="8"/>
      <c r="U29" s="84">
        <v>0.02</v>
      </c>
      <c r="V29" s="23" t="s">
        <v>3</v>
      </c>
      <c r="W29" s="12"/>
      <c r="X29" s="8"/>
    </row>
    <row r="30" spans="1:24" x14ac:dyDescent="0.25">
      <c r="N30" s="75"/>
      <c r="O30" s="75"/>
    </row>
    <row r="31" spans="1:24" x14ac:dyDescent="0.25">
      <c r="N31" s="76"/>
      <c r="O31" s="76"/>
    </row>
    <row r="32" spans="1:24" x14ac:dyDescent="0.25">
      <c r="N32" s="76"/>
      <c r="O32" s="76"/>
    </row>
    <row r="33" spans="14:15" x14ac:dyDescent="0.25">
      <c r="N33" s="76"/>
      <c r="O33" s="76"/>
    </row>
    <row r="34" spans="14:15" x14ac:dyDescent="0.25">
      <c r="N34" s="76"/>
      <c r="O34" s="76"/>
    </row>
    <row r="35" spans="14:15" x14ac:dyDescent="0.25">
      <c r="N35" s="76"/>
      <c r="O35" s="76"/>
    </row>
    <row r="36" spans="14:15" x14ac:dyDescent="0.25">
      <c r="N36" s="76"/>
      <c r="O36" s="76"/>
    </row>
    <row r="37" spans="14:15" x14ac:dyDescent="0.25">
      <c r="N37" s="76"/>
      <c r="O37" s="76"/>
    </row>
    <row r="38" spans="14:15" x14ac:dyDescent="0.25">
      <c r="N38" s="76"/>
      <c r="O38" s="76"/>
    </row>
    <row r="39" spans="14:15" x14ac:dyDescent="0.25">
      <c r="N39" s="76"/>
      <c r="O39" s="76"/>
    </row>
    <row r="40" spans="14:15" x14ac:dyDescent="0.25">
      <c r="N40" s="76"/>
      <c r="O40" s="76"/>
    </row>
    <row r="41" spans="14:15" x14ac:dyDescent="0.25">
      <c r="N41" s="76"/>
      <c r="O41" s="76"/>
    </row>
    <row r="42" spans="14:15" x14ac:dyDescent="0.25">
      <c r="N42" s="76"/>
      <c r="O42" s="76"/>
    </row>
    <row r="43" spans="14:15" x14ac:dyDescent="0.25">
      <c r="N43" s="76"/>
      <c r="O43" s="76"/>
    </row>
    <row r="44" spans="14:15" x14ac:dyDescent="0.25">
      <c r="N44" s="76"/>
      <c r="O44" s="76"/>
    </row>
    <row r="45" spans="14:15" x14ac:dyDescent="0.25">
      <c r="N45" s="76"/>
      <c r="O45" s="76"/>
    </row>
    <row r="46" spans="14:15" x14ac:dyDescent="0.25">
      <c r="N46" s="76"/>
      <c r="O46" s="76"/>
    </row>
    <row r="47" spans="14:15" x14ac:dyDescent="0.25">
      <c r="N47" s="76"/>
      <c r="O47" s="76"/>
    </row>
    <row r="48" spans="14:15" x14ac:dyDescent="0.25">
      <c r="N48" s="76"/>
      <c r="O48" s="76"/>
    </row>
    <row r="49" spans="14:15" x14ac:dyDescent="0.25">
      <c r="N49" s="76"/>
      <c r="O49" s="76"/>
    </row>
    <row r="50" spans="14:15" x14ac:dyDescent="0.25">
      <c r="N50" s="76"/>
      <c r="O50" s="76"/>
    </row>
    <row r="51" spans="14:15" x14ac:dyDescent="0.25">
      <c r="N51" s="76"/>
      <c r="O51" s="76"/>
    </row>
    <row r="52" spans="14:15" x14ac:dyDescent="0.25">
      <c r="N52" s="76"/>
      <c r="O52" s="76"/>
    </row>
    <row r="53" spans="14:15" x14ac:dyDescent="0.25">
      <c r="N53" s="76"/>
      <c r="O53" s="76"/>
    </row>
    <row r="54" spans="14:15" x14ac:dyDescent="0.25">
      <c r="N54" s="76"/>
      <c r="O54" s="76"/>
    </row>
    <row r="55" spans="14:15" x14ac:dyDescent="0.25">
      <c r="N55" s="76"/>
      <c r="O55" s="76"/>
    </row>
    <row r="56" spans="14:15" x14ac:dyDescent="0.25">
      <c r="N56" s="76"/>
      <c r="O56" s="76"/>
    </row>
    <row r="57" spans="14:15" x14ac:dyDescent="0.25">
      <c r="N57" s="76"/>
      <c r="O57" s="76"/>
    </row>
    <row r="58" spans="14:15" x14ac:dyDescent="0.25">
      <c r="N58" s="76"/>
      <c r="O58" s="76"/>
    </row>
    <row r="59" spans="14:15" x14ac:dyDescent="0.25">
      <c r="N59" s="76"/>
      <c r="O59" s="76"/>
    </row>
    <row r="60" spans="14:15" x14ac:dyDescent="0.25">
      <c r="N60" s="76"/>
      <c r="O60" s="76"/>
    </row>
    <row r="61" spans="14:15" x14ac:dyDescent="0.25">
      <c r="N61" s="76"/>
      <c r="O61" s="76"/>
    </row>
    <row r="62" spans="14:15" x14ac:dyDescent="0.25">
      <c r="N62" s="76"/>
      <c r="O62" s="76"/>
    </row>
    <row r="63" spans="14:15" x14ac:dyDescent="0.25">
      <c r="N63" s="78"/>
      <c r="O63" s="78"/>
    </row>
    <row r="64" spans="14:15" x14ac:dyDescent="0.25">
      <c r="N64" s="12"/>
      <c r="O64" s="12"/>
    </row>
    <row r="65" spans="14:15" x14ac:dyDescent="0.25">
      <c r="N65" s="12"/>
      <c r="O65" s="12"/>
    </row>
    <row r="66" spans="14:15" x14ac:dyDescent="0.25">
      <c r="N66" s="12"/>
      <c r="O66" s="12"/>
    </row>
    <row r="67" spans="14:15" x14ac:dyDescent="0.25">
      <c r="N67" s="12"/>
      <c r="O67" s="12"/>
    </row>
    <row r="68" spans="14:15" x14ac:dyDescent="0.25">
      <c r="N68" s="12"/>
      <c r="O68" s="12"/>
    </row>
    <row r="69" spans="14:15" x14ac:dyDescent="0.25">
      <c r="N69" s="12"/>
      <c r="O69" s="12"/>
    </row>
    <row r="70" spans="14:15" x14ac:dyDescent="0.25">
      <c r="N70" s="12"/>
      <c r="O70" s="12"/>
    </row>
    <row r="71" spans="14:15" x14ac:dyDescent="0.25">
      <c r="N71" s="12"/>
      <c r="O71" s="12"/>
    </row>
    <row r="72" spans="14:15" x14ac:dyDescent="0.25">
      <c r="N72" s="12"/>
      <c r="O72" s="12"/>
    </row>
    <row r="73" spans="14:15" x14ac:dyDescent="0.25">
      <c r="N73" s="12"/>
      <c r="O73" s="12"/>
    </row>
    <row r="74" spans="14:15" x14ac:dyDescent="0.25">
      <c r="N74" s="12"/>
      <c r="O74" s="12"/>
    </row>
    <row r="75" spans="14:15" x14ac:dyDescent="0.25">
      <c r="N75" s="12"/>
      <c r="O75" s="12"/>
    </row>
    <row r="76" spans="14:15" x14ac:dyDescent="0.25">
      <c r="N76" s="12"/>
      <c r="O76" s="12"/>
    </row>
    <row r="77" spans="14:15" x14ac:dyDescent="0.25">
      <c r="N77" s="79"/>
      <c r="O77" s="79"/>
    </row>
    <row r="78" spans="14:15" x14ac:dyDescent="0.25">
      <c r="N78" s="76"/>
      <c r="O78" s="76"/>
    </row>
    <row r="79" spans="14:15" x14ac:dyDescent="0.25">
      <c r="N79" s="76"/>
      <c r="O79" s="76"/>
    </row>
    <row r="80" spans="14:15" x14ac:dyDescent="0.25">
      <c r="N80" s="76"/>
      <c r="O80" s="76"/>
    </row>
    <row r="81" spans="14:15" x14ac:dyDescent="0.25">
      <c r="N81" s="76"/>
      <c r="O81" s="76"/>
    </row>
    <row r="82" spans="14:15" x14ac:dyDescent="0.25">
      <c r="N82" s="76"/>
      <c r="O82" s="76"/>
    </row>
    <row r="83" spans="14:15" x14ac:dyDescent="0.25">
      <c r="N83" s="76"/>
      <c r="O83" s="76"/>
    </row>
    <row r="84" spans="14:15" x14ac:dyDescent="0.25">
      <c r="N84" s="76"/>
      <c r="O84" s="76"/>
    </row>
    <row r="85" spans="14:15" x14ac:dyDescent="0.25">
      <c r="N85" s="76"/>
      <c r="O85" s="76"/>
    </row>
    <row r="86" spans="14:15" x14ac:dyDescent="0.25">
      <c r="N86" s="76"/>
      <c r="O86" s="76"/>
    </row>
    <row r="87" spans="14:15" x14ac:dyDescent="0.25">
      <c r="N87" s="76"/>
      <c r="O87" s="76"/>
    </row>
    <row r="88" spans="14:15" x14ac:dyDescent="0.25">
      <c r="N88" s="76"/>
      <c r="O88" s="76"/>
    </row>
    <row r="89" spans="14:15" x14ac:dyDescent="0.25">
      <c r="N89" s="76"/>
      <c r="O89" s="76"/>
    </row>
    <row r="90" spans="14:15" x14ac:dyDescent="0.25">
      <c r="N90" s="76"/>
      <c r="O90" s="76"/>
    </row>
    <row r="91" spans="14:15" x14ac:dyDescent="0.25">
      <c r="N91" s="76"/>
      <c r="O91" s="76"/>
    </row>
    <row r="92" spans="14:15" x14ac:dyDescent="0.25">
      <c r="N92" s="76"/>
      <c r="O92" s="76"/>
    </row>
    <row r="93" spans="14:15" x14ac:dyDescent="0.25">
      <c r="N93" s="76"/>
      <c r="O93" s="76"/>
    </row>
    <row r="94" spans="14:15" x14ac:dyDescent="0.25">
      <c r="N94" s="76"/>
      <c r="O94" s="76"/>
    </row>
    <row r="95" spans="14:15" x14ac:dyDescent="0.25">
      <c r="N95" s="76"/>
      <c r="O95" s="76"/>
    </row>
    <row r="96" spans="14:15" x14ac:dyDescent="0.25">
      <c r="N96" s="76"/>
      <c r="O96" s="76"/>
    </row>
    <row r="97" spans="14:15" x14ac:dyDescent="0.25">
      <c r="N97" s="76"/>
      <c r="O97" s="76"/>
    </row>
    <row r="98" spans="14:15" x14ac:dyDescent="0.25">
      <c r="N98" s="76"/>
      <c r="O98" s="76"/>
    </row>
    <row r="99" spans="14:15" x14ac:dyDescent="0.25">
      <c r="N99" s="76"/>
      <c r="O99" s="76"/>
    </row>
    <row r="100" spans="14:15" x14ac:dyDescent="0.25">
      <c r="N100" s="76"/>
      <c r="O100" s="76"/>
    </row>
    <row r="101" spans="14:15" x14ac:dyDescent="0.25">
      <c r="N101" s="76"/>
      <c r="O101" s="76"/>
    </row>
    <row r="102" spans="14:15" x14ac:dyDescent="0.25">
      <c r="N102" s="76"/>
      <c r="O102" s="76"/>
    </row>
    <row r="103" spans="14:15" x14ac:dyDescent="0.25">
      <c r="N103" s="76"/>
      <c r="O103" s="76"/>
    </row>
    <row r="104" spans="14:15" x14ac:dyDescent="0.25">
      <c r="N104" s="76"/>
      <c r="O104" s="76"/>
    </row>
  </sheetData>
  <sheetProtection password="E65E" sheet="1" objects="1" scenarios="1" selectLockedCells="1" selectUnlockedCells="1"/>
  <mergeCells count="8">
    <mergeCell ref="C28:E28"/>
    <mergeCell ref="V1:W2"/>
    <mergeCell ref="R1:T1"/>
    <mergeCell ref="C1:E1"/>
    <mergeCell ref="F1:I1"/>
    <mergeCell ref="J1:M1"/>
    <mergeCell ref="C14:E14"/>
    <mergeCell ref="N1:O1"/>
  </mergeCells>
  <conditionalFormatting sqref="W4">
    <cfRule type="cellIs" dxfId="37" priority="5" operator="equal">
      <formula>"non-compliant"</formula>
    </cfRule>
    <cfRule type="cellIs" dxfId="36" priority="6" operator="greaterThan">
      <formula>"non-compliant"</formula>
    </cfRule>
  </conditionalFormatting>
  <conditionalFormatting sqref="W3:X10 W16:X18 X11:X15">
    <cfRule type="cellIs" dxfId="35" priority="4" operator="equal">
      <formula>"non-compliant"</formula>
    </cfRule>
  </conditionalFormatting>
  <conditionalFormatting sqref="W12:W13 W15">
    <cfRule type="cellIs" dxfId="34" priority="3" operator="equal">
      <formula>"non-compliant"</formula>
    </cfRule>
  </conditionalFormatting>
  <conditionalFormatting sqref="W14">
    <cfRule type="cellIs" dxfId="33" priority="2" operator="equal">
      <formula>"non-compliant"</formula>
    </cfRule>
  </conditionalFormatting>
  <conditionalFormatting sqref="W11">
    <cfRule type="containsText" dxfId="32" priority="1" operator="containsText" text="non-compliant">
      <formula>NOT(ISERROR(SEARCH("non-compliant",W11)))</formula>
    </cfRule>
  </conditionalFormatting>
  <pageMargins left="0.7" right="0.7" top="0.75" bottom="0.75" header="0.3" footer="0.3"/>
  <pageSetup paperSize="8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104"/>
  <sheetViews>
    <sheetView topLeftCell="A6" zoomScaleNormal="100" workbookViewId="0">
      <pane xSplit="1" topLeftCell="L1" activePane="topRight" state="frozen"/>
      <selection activeCell="O32" sqref="O32"/>
      <selection pane="topRight" activeCell="U11" sqref="U11:W11"/>
    </sheetView>
  </sheetViews>
  <sheetFormatPr defaultRowHeight="15" x14ac:dyDescent="0.25"/>
  <cols>
    <col min="1" max="1" width="24.42578125" style="51" customWidth="1"/>
    <col min="2" max="2" width="13.42578125" style="51" customWidth="1"/>
    <col min="3" max="17" width="8.7109375" style="21" customWidth="1"/>
    <col min="18" max="18" width="9.140625" style="21"/>
    <col min="19" max="20" width="9.140625" style="47"/>
    <col min="21" max="21" width="10.85546875" style="47" customWidth="1"/>
    <col min="22" max="22" width="17.42578125" style="47" customWidth="1"/>
    <col min="23" max="23" width="13.85546875" style="17" customWidth="1"/>
  </cols>
  <sheetData>
    <row r="1" spans="1:24" ht="22.5" customHeight="1" x14ac:dyDescent="0.25">
      <c r="A1" s="33"/>
      <c r="B1" s="33"/>
      <c r="C1" s="121" t="s">
        <v>0</v>
      </c>
      <c r="D1" s="121"/>
      <c r="E1" s="121"/>
      <c r="F1" s="121" t="s">
        <v>1</v>
      </c>
      <c r="G1" s="121"/>
      <c r="H1" s="121"/>
      <c r="I1" s="121"/>
      <c r="J1" s="121" t="s">
        <v>2</v>
      </c>
      <c r="K1" s="121"/>
      <c r="L1" s="121"/>
      <c r="M1" s="121"/>
      <c r="N1" s="122" t="s">
        <v>3</v>
      </c>
      <c r="O1" s="123"/>
      <c r="P1" s="35" t="s">
        <v>4</v>
      </c>
      <c r="Q1" s="58" t="s">
        <v>5</v>
      </c>
      <c r="R1" s="116">
        <v>183879</v>
      </c>
      <c r="S1" s="116"/>
      <c r="T1" s="116"/>
      <c r="U1" s="60" t="s">
        <v>90</v>
      </c>
      <c r="V1" s="124" t="s">
        <v>101</v>
      </c>
      <c r="W1" s="125"/>
      <c r="X1" s="8"/>
    </row>
    <row r="2" spans="1:24" ht="28.5" customHeight="1" x14ac:dyDescent="0.25">
      <c r="A2" s="36" t="s">
        <v>6</v>
      </c>
      <c r="B2" s="36" t="s">
        <v>7</v>
      </c>
      <c r="C2" s="34" t="s">
        <v>8</v>
      </c>
      <c r="D2" s="34" t="s">
        <v>9</v>
      </c>
      <c r="E2" s="34" t="s">
        <v>10</v>
      </c>
      <c r="F2" s="34" t="s">
        <v>8</v>
      </c>
      <c r="G2" s="34" t="s">
        <v>11</v>
      </c>
      <c r="H2" s="34" t="s">
        <v>12</v>
      </c>
      <c r="I2" s="34" t="s">
        <v>13</v>
      </c>
      <c r="J2" s="34">
        <v>1</v>
      </c>
      <c r="K2" s="34">
        <v>2</v>
      </c>
      <c r="L2" s="34">
        <v>3</v>
      </c>
      <c r="M2" s="34">
        <v>4</v>
      </c>
      <c r="N2" s="34" t="s">
        <v>8</v>
      </c>
      <c r="O2" s="34" t="s">
        <v>105</v>
      </c>
      <c r="P2" s="35" t="s">
        <v>8</v>
      </c>
      <c r="Q2" s="59" t="s">
        <v>8</v>
      </c>
      <c r="R2" s="25">
        <v>0.05</v>
      </c>
      <c r="S2" s="25">
        <v>0.5</v>
      </c>
      <c r="T2" s="25">
        <v>0.95</v>
      </c>
      <c r="U2" s="61"/>
      <c r="V2" s="126"/>
      <c r="W2" s="127"/>
      <c r="X2" s="8"/>
    </row>
    <row r="3" spans="1:24" x14ac:dyDescent="0.25">
      <c r="A3" s="37" t="s">
        <v>14</v>
      </c>
      <c r="B3" s="37" t="s">
        <v>15</v>
      </c>
      <c r="C3" s="38"/>
      <c r="D3" s="38"/>
      <c r="E3" s="38"/>
      <c r="F3" s="38">
        <v>32</v>
      </c>
      <c r="G3" s="38">
        <v>80</v>
      </c>
      <c r="H3" s="38" t="s">
        <v>16</v>
      </c>
      <c r="I3" s="38"/>
      <c r="J3" s="38"/>
      <c r="K3" s="38"/>
      <c r="L3" s="38"/>
      <c r="M3" s="38"/>
      <c r="N3" s="38"/>
      <c r="O3" s="38"/>
      <c r="P3" s="38" t="s">
        <v>17</v>
      </c>
      <c r="Q3" s="39"/>
      <c r="R3" s="26">
        <v>21.61</v>
      </c>
      <c r="S3" s="85">
        <v>31.08</v>
      </c>
      <c r="T3" s="85">
        <v>57.6</v>
      </c>
      <c r="U3" s="87">
        <v>60</v>
      </c>
      <c r="V3" s="8" t="s">
        <v>1</v>
      </c>
      <c r="W3" s="12" t="str">
        <f>IF(T3&lt;=G3,"compliant","noncompliance")</f>
        <v>compliant</v>
      </c>
      <c r="X3" s="12"/>
    </row>
    <row r="4" spans="1:24" x14ac:dyDescent="0.25">
      <c r="A4" s="37" t="s">
        <v>18</v>
      </c>
      <c r="B4" s="37" t="s">
        <v>15</v>
      </c>
      <c r="C4" s="38"/>
      <c r="D4" s="38"/>
      <c r="E4" s="38"/>
      <c r="F4" s="38">
        <v>100</v>
      </c>
      <c r="G4" s="38">
        <v>200</v>
      </c>
      <c r="H4" s="38">
        <v>600</v>
      </c>
      <c r="I4" s="38" t="s">
        <v>19</v>
      </c>
      <c r="J4" s="38">
        <v>20</v>
      </c>
      <c r="K4" s="38">
        <v>40</v>
      </c>
      <c r="L4" s="38">
        <v>100</v>
      </c>
      <c r="M4" s="38">
        <v>500</v>
      </c>
      <c r="N4" s="38" t="s">
        <v>20</v>
      </c>
      <c r="O4" s="38">
        <v>140</v>
      </c>
      <c r="P4" s="38">
        <v>1500</v>
      </c>
      <c r="Q4" s="39"/>
      <c r="R4" s="26">
        <v>45.5</v>
      </c>
      <c r="S4" s="85">
        <v>75.900000000000006</v>
      </c>
      <c r="T4" s="85">
        <v>130.5</v>
      </c>
      <c r="U4" s="87">
        <v>130</v>
      </c>
      <c r="V4" s="8" t="s">
        <v>102</v>
      </c>
      <c r="W4" s="12" t="str">
        <f>IF(T4&lt;=100,"compliant","non-compliant")</f>
        <v>non-compliant</v>
      </c>
      <c r="X4" s="12"/>
    </row>
    <row r="5" spans="1:24" x14ac:dyDescent="0.25">
      <c r="A5" s="37" t="s">
        <v>21</v>
      </c>
      <c r="B5" s="37" t="s">
        <v>15</v>
      </c>
      <c r="C5" s="26"/>
      <c r="D5" s="26"/>
      <c r="E5" s="26"/>
      <c r="F5" s="38">
        <v>450</v>
      </c>
      <c r="G5" s="38">
        <v>1000</v>
      </c>
      <c r="H5" s="38">
        <v>2400</v>
      </c>
      <c r="I5" s="38">
        <v>3400</v>
      </c>
      <c r="J5" s="38">
        <v>100</v>
      </c>
      <c r="K5" s="38">
        <v>200</v>
      </c>
      <c r="L5" s="38">
        <v>450</v>
      </c>
      <c r="M5" s="38">
        <v>1600</v>
      </c>
      <c r="N5" s="38">
        <v>260</v>
      </c>
      <c r="O5" s="38">
        <v>600</v>
      </c>
      <c r="P5" s="38" t="s">
        <v>22</v>
      </c>
      <c r="Q5" s="40"/>
      <c r="R5" s="62"/>
      <c r="S5" s="86"/>
      <c r="T5" s="86"/>
      <c r="U5" s="87">
        <v>260</v>
      </c>
      <c r="V5" s="8" t="s">
        <v>3</v>
      </c>
      <c r="W5" s="12" t="str">
        <f>IF(T5&lt;=260,"compliant","non-compliant")</f>
        <v>compliant</v>
      </c>
      <c r="X5" s="12"/>
    </row>
    <row r="6" spans="1:24" x14ac:dyDescent="0.25">
      <c r="A6" s="37" t="s">
        <v>23</v>
      </c>
      <c r="B6" s="37" t="s">
        <v>24</v>
      </c>
      <c r="C6" s="38"/>
      <c r="D6" s="38"/>
      <c r="E6" s="38"/>
      <c r="F6" s="38">
        <v>70</v>
      </c>
      <c r="G6" s="38">
        <v>150</v>
      </c>
      <c r="H6" s="38">
        <v>370</v>
      </c>
      <c r="I6" s="38">
        <v>520</v>
      </c>
      <c r="J6" s="38">
        <v>15</v>
      </c>
      <c r="K6" s="38">
        <v>30</v>
      </c>
      <c r="L6" s="38">
        <v>70</v>
      </c>
      <c r="M6" s="38">
        <v>250</v>
      </c>
      <c r="N6" s="38">
        <v>40</v>
      </c>
      <c r="O6" s="38">
        <v>90</v>
      </c>
      <c r="P6" s="38"/>
      <c r="Q6" s="39"/>
      <c r="R6" s="26">
        <v>49.24</v>
      </c>
      <c r="S6" s="85">
        <v>85.9</v>
      </c>
      <c r="T6" s="85">
        <v>133.04</v>
      </c>
      <c r="U6" s="87">
        <v>130</v>
      </c>
      <c r="V6" s="8" t="s">
        <v>103</v>
      </c>
      <c r="W6" s="12" t="str">
        <f>IF(T6&lt;=40,"compliant","non-compliant")</f>
        <v>non-compliant</v>
      </c>
      <c r="X6" s="12"/>
    </row>
    <row r="7" spans="1:24" x14ac:dyDescent="0.25">
      <c r="A7" s="37" t="s">
        <v>25</v>
      </c>
      <c r="B7" s="37" t="s">
        <v>15</v>
      </c>
      <c r="C7" s="38" t="s">
        <v>26</v>
      </c>
      <c r="D7" s="38">
        <v>1.5</v>
      </c>
      <c r="E7" s="38">
        <v>2.54</v>
      </c>
      <c r="F7" s="38">
        <v>0.7</v>
      </c>
      <c r="G7" s="38">
        <v>1</v>
      </c>
      <c r="H7" s="38">
        <v>1.5</v>
      </c>
      <c r="I7" s="38" t="s">
        <v>27</v>
      </c>
      <c r="J7" s="38"/>
      <c r="K7" s="38"/>
      <c r="L7" s="38"/>
      <c r="M7" s="38"/>
      <c r="N7" s="38" t="s">
        <v>28</v>
      </c>
      <c r="O7" s="38">
        <v>15</v>
      </c>
      <c r="P7" s="38">
        <v>2</v>
      </c>
      <c r="Q7" s="39"/>
      <c r="R7" s="26">
        <v>0.05</v>
      </c>
      <c r="S7" s="85">
        <v>0.3</v>
      </c>
      <c r="T7" s="85">
        <v>0.54800000000000004</v>
      </c>
      <c r="U7" s="88">
        <v>0.7</v>
      </c>
      <c r="V7" s="8" t="s">
        <v>1</v>
      </c>
      <c r="W7" s="12" t="str">
        <f>IF(T7&lt;=1,"compliant","non-compliant")</f>
        <v>compliant</v>
      </c>
      <c r="X7" s="12"/>
    </row>
    <row r="8" spans="1:24" x14ac:dyDescent="0.25">
      <c r="A8" s="37" t="s">
        <v>29</v>
      </c>
      <c r="B8" s="37" t="s">
        <v>15</v>
      </c>
      <c r="C8" s="38"/>
      <c r="D8" s="38"/>
      <c r="E8" s="38"/>
      <c r="F8" s="38" t="s">
        <v>30</v>
      </c>
      <c r="G8" s="38">
        <v>50</v>
      </c>
      <c r="H8" s="38">
        <v>100</v>
      </c>
      <c r="I8" s="38" t="s">
        <v>31</v>
      </c>
      <c r="J8" s="38"/>
      <c r="K8" s="38"/>
      <c r="L8" s="38"/>
      <c r="M8" s="38"/>
      <c r="N8" s="38"/>
      <c r="O8" s="38"/>
      <c r="P8" s="38"/>
      <c r="Q8" s="39"/>
      <c r="R8" s="26">
        <v>5</v>
      </c>
      <c r="S8" s="85">
        <v>10</v>
      </c>
      <c r="T8" s="85">
        <v>14.62</v>
      </c>
      <c r="U8" s="87">
        <v>20</v>
      </c>
      <c r="V8" s="8" t="s">
        <v>1</v>
      </c>
      <c r="W8" s="12" t="str">
        <f>IF(T8&lt;=40,"compliant","non-compliant")</f>
        <v>compliant</v>
      </c>
      <c r="X8" s="12"/>
    </row>
    <row r="9" spans="1:24" x14ac:dyDescent="0.25">
      <c r="A9" s="37" t="s">
        <v>32</v>
      </c>
      <c r="B9" s="37" t="s">
        <v>15</v>
      </c>
      <c r="C9" s="38"/>
      <c r="D9" s="38"/>
      <c r="E9" s="38"/>
      <c r="F9" s="38">
        <v>30</v>
      </c>
      <c r="G9" s="38">
        <v>50</v>
      </c>
      <c r="H9" s="38">
        <v>70</v>
      </c>
      <c r="I9" s="38" t="s">
        <v>33</v>
      </c>
      <c r="J9" s="38"/>
      <c r="K9" s="38"/>
      <c r="L9" s="38"/>
      <c r="M9" s="38"/>
      <c r="N9" s="38"/>
      <c r="O9" s="38"/>
      <c r="P9" s="38">
        <v>500</v>
      </c>
      <c r="Q9" s="39"/>
      <c r="R9" s="26">
        <v>16.3</v>
      </c>
      <c r="S9" s="85">
        <v>25.8</v>
      </c>
      <c r="T9" s="85">
        <v>43.3</v>
      </c>
      <c r="U9" s="87">
        <v>50</v>
      </c>
      <c r="V9" s="8" t="s">
        <v>1</v>
      </c>
      <c r="W9" s="12" t="str">
        <f>IF(T9&lt;=50,"compliant","non-compliant")</f>
        <v>compliant</v>
      </c>
      <c r="X9" s="12"/>
    </row>
    <row r="10" spans="1:24" x14ac:dyDescent="0.25">
      <c r="A10" s="37" t="s">
        <v>34</v>
      </c>
      <c r="B10" s="37" t="s">
        <v>15</v>
      </c>
      <c r="C10" s="38"/>
      <c r="D10" s="38"/>
      <c r="E10" s="38"/>
      <c r="F10" s="38">
        <v>100</v>
      </c>
      <c r="G10" s="38">
        <v>200</v>
      </c>
      <c r="H10" s="38">
        <v>400</v>
      </c>
      <c r="I10" s="38" t="s">
        <v>35</v>
      </c>
      <c r="J10" s="38"/>
      <c r="K10" s="38"/>
      <c r="L10" s="38"/>
      <c r="M10" s="38"/>
      <c r="N10" s="38" t="s">
        <v>36</v>
      </c>
      <c r="O10" s="38">
        <v>115</v>
      </c>
      <c r="P10" s="38" t="s">
        <v>37</v>
      </c>
      <c r="Q10" s="39"/>
      <c r="R10" s="26">
        <v>50.674999999999997</v>
      </c>
      <c r="S10" s="85">
        <v>73</v>
      </c>
      <c r="T10" s="85">
        <v>97.5</v>
      </c>
      <c r="U10" s="87">
        <v>100</v>
      </c>
      <c r="V10" s="8" t="s">
        <v>3</v>
      </c>
      <c r="W10" s="12" t="str">
        <f>IF(T10&lt;=70,"compliant","non- compliant")</f>
        <v>non- compliant</v>
      </c>
      <c r="X10" s="12"/>
    </row>
    <row r="11" spans="1:24" x14ac:dyDescent="0.25">
      <c r="A11" s="37" t="s">
        <v>38</v>
      </c>
      <c r="B11" s="37" t="s">
        <v>15</v>
      </c>
      <c r="C11" s="38" t="s">
        <v>39</v>
      </c>
      <c r="D11" s="38">
        <v>1.4999999999999999E-2</v>
      </c>
      <c r="E11" s="38">
        <v>0.1</v>
      </c>
      <c r="F11" s="38">
        <v>1</v>
      </c>
      <c r="G11" s="38">
        <v>2</v>
      </c>
      <c r="H11" s="38">
        <v>10</v>
      </c>
      <c r="I11" s="38" t="s">
        <v>40</v>
      </c>
      <c r="J11" s="38"/>
      <c r="K11" s="38"/>
      <c r="L11" s="38"/>
      <c r="M11" s="38"/>
      <c r="N11" s="38"/>
      <c r="O11" s="38"/>
      <c r="P11" s="38"/>
      <c r="Q11" s="39"/>
      <c r="R11" s="26">
        <v>1.99</v>
      </c>
      <c r="S11" s="85">
        <v>18</v>
      </c>
      <c r="T11" s="85">
        <v>27</v>
      </c>
      <c r="U11" s="99">
        <v>2</v>
      </c>
      <c r="V11" s="100" t="s">
        <v>0</v>
      </c>
      <c r="W11" s="12" t="str">
        <f>IF(S11&lt;=0.15,"compliant","non-compliant")</f>
        <v>non-compliant</v>
      </c>
      <c r="X11" s="12"/>
    </row>
    <row r="12" spans="1:24" x14ac:dyDescent="0.25">
      <c r="A12" s="37" t="s">
        <v>41</v>
      </c>
      <c r="B12" s="37" t="s">
        <v>15</v>
      </c>
      <c r="C12" s="38"/>
      <c r="D12" s="38"/>
      <c r="E12" s="38"/>
      <c r="F12" s="38">
        <v>6</v>
      </c>
      <c r="G12" s="38">
        <v>10</v>
      </c>
      <c r="H12" s="38">
        <v>20</v>
      </c>
      <c r="I12" s="38" t="s">
        <v>42</v>
      </c>
      <c r="J12" s="38"/>
      <c r="K12" s="38"/>
      <c r="L12" s="38"/>
      <c r="M12" s="38"/>
      <c r="N12" s="38"/>
      <c r="O12" s="38"/>
      <c r="P12" s="38" t="s">
        <v>43</v>
      </c>
      <c r="Q12" s="39"/>
      <c r="R12" s="26">
        <v>0.6</v>
      </c>
      <c r="S12" s="85">
        <v>4</v>
      </c>
      <c r="T12" s="85">
        <v>22.5</v>
      </c>
      <c r="U12" s="87">
        <v>2</v>
      </c>
      <c r="V12" s="8" t="s">
        <v>1</v>
      </c>
      <c r="W12" s="12" t="str">
        <f>IF(S12&lt;=10,"compliant","non-compliant")</f>
        <v>compliant</v>
      </c>
      <c r="X12" s="12"/>
    </row>
    <row r="13" spans="1:24" x14ac:dyDescent="0.25">
      <c r="A13" s="37" t="s">
        <v>44</v>
      </c>
      <c r="B13" s="37" t="s">
        <v>15</v>
      </c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40"/>
      <c r="R13" s="62"/>
      <c r="S13" s="86"/>
      <c r="T13" s="86"/>
      <c r="U13" s="88">
        <v>2.5</v>
      </c>
      <c r="V13" s="8"/>
      <c r="W13" s="12"/>
      <c r="X13" s="12"/>
    </row>
    <row r="14" spans="1:24" ht="15" customHeight="1" x14ac:dyDescent="0.25">
      <c r="A14" s="37" t="s">
        <v>45</v>
      </c>
      <c r="B14" s="37"/>
      <c r="C14" s="117" t="s">
        <v>46</v>
      </c>
      <c r="D14" s="117"/>
      <c r="E14" s="117"/>
      <c r="F14" s="42" t="s">
        <v>47</v>
      </c>
      <c r="G14" s="42"/>
      <c r="H14" s="42"/>
      <c r="I14" s="42"/>
      <c r="J14" s="43" t="s">
        <v>48</v>
      </c>
      <c r="K14" s="43" t="s">
        <v>49</v>
      </c>
      <c r="L14" s="43" t="s">
        <v>49</v>
      </c>
      <c r="M14" s="43" t="s">
        <v>50</v>
      </c>
      <c r="N14" s="43" t="s">
        <v>51</v>
      </c>
      <c r="O14" s="43"/>
      <c r="P14" s="44"/>
      <c r="Q14" s="45" t="s">
        <v>52</v>
      </c>
      <c r="R14" s="26">
        <v>7.26</v>
      </c>
      <c r="S14" s="85">
        <v>7.97</v>
      </c>
      <c r="T14" s="85">
        <v>9.24</v>
      </c>
      <c r="U14" s="88" t="s">
        <v>96</v>
      </c>
      <c r="V14" s="9" t="s">
        <v>3</v>
      </c>
      <c r="W14" s="12" t="str">
        <f>IF(R14&gt;=6.5,"compliant","non-compliant")</f>
        <v>compliant</v>
      </c>
      <c r="X14" s="12" t="str">
        <f>IF(T14&lt;=8.4,"compliant","non-compliant")</f>
        <v>non-compliant</v>
      </c>
    </row>
    <row r="15" spans="1:24" x14ac:dyDescent="0.25">
      <c r="A15" s="37" t="s">
        <v>53</v>
      </c>
      <c r="B15" s="37" t="s">
        <v>15</v>
      </c>
      <c r="C15" s="38" t="s">
        <v>54</v>
      </c>
      <c r="D15" s="38">
        <v>2.5000000000000001E-2</v>
      </c>
      <c r="E15" s="38" t="s">
        <v>55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9"/>
      <c r="R15" s="26">
        <v>0.249</v>
      </c>
      <c r="S15" s="85">
        <v>4.0999999999999996</v>
      </c>
      <c r="T15" s="85">
        <v>8.8800000000000008</v>
      </c>
      <c r="U15" s="89">
        <v>1</v>
      </c>
      <c r="V15" s="8" t="s">
        <v>0</v>
      </c>
      <c r="W15" s="12" t="str">
        <f>IF(S15&lt;=0.025,"compliant","non-compliant")</f>
        <v>non-compliant</v>
      </c>
      <c r="X15" s="12"/>
    </row>
    <row r="16" spans="1:24" ht="34.5" x14ac:dyDescent="0.25">
      <c r="A16" s="37" t="s">
        <v>56</v>
      </c>
      <c r="B16" s="37" t="s">
        <v>15</v>
      </c>
      <c r="C16" s="38"/>
      <c r="D16" s="38"/>
      <c r="E16" s="38"/>
      <c r="F16" s="38">
        <v>200</v>
      </c>
      <c r="G16" s="38"/>
      <c r="H16" s="38">
        <v>400</v>
      </c>
      <c r="I16" s="38"/>
      <c r="J16" s="38">
        <v>30</v>
      </c>
      <c r="K16" s="38">
        <v>80</v>
      </c>
      <c r="L16" s="38">
        <v>200</v>
      </c>
      <c r="M16" s="38">
        <v>500</v>
      </c>
      <c r="N16" s="38"/>
      <c r="O16" s="38"/>
      <c r="P16" s="38" t="s">
        <v>22</v>
      </c>
      <c r="Q16" s="39"/>
      <c r="R16" s="26">
        <v>10.95</v>
      </c>
      <c r="S16" s="85">
        <v>21.95</v>
      </c>
      <c r="T16" s="85">
        <v>47.6</v>
      </c>
      <c r="U16" s="87">
        <v>50</v>
      </c>
      <c r="V16" s="70" t="s">
        <v>104</v>
      </c>
      <c r="W16" s="12" t="str">
        <f>IF(T16&lt;=400,"compliant","non-complaint")</f>
        <v>compliant</v>
      </c>
      <c r="X16" s="12"/>
    </row>
    <row r="17" spans="1:24" x14ac:dyDescent="0.25">
      <c r="A17" s="37" t="s">
        <v>57</v>
      </c>
      <c r="B17" s="37" t="s">
        <v>15</v>
      </c>
      <c r="C17" s="38"/>
      <c r="D17" s="38"/>
      <c r="E17" s="38"/>
      <c r="F17" s="38"/>
      <c r="G17" s="38"/>
      <c r="H17" s="38"/>
      <c r="I17" s="38"/>
      <c r="J17" s="38">
        <v>50</v>
      </c>
      <c r="K17" s="38">
        <v>120</v>
      </c>
      <c r="L17" s="38">
        <v>300</v>
      </c>
      <c r="M17" s="38">
        <v>1200</v>
      </c>
      <c r="N17" s="38"/>
      <c r="O17" s="38"/>
      <c r="P17" s="38"/>
      <c r="Q17" s="39"/>
      <c r="R17" s="26">
        <v>103.2</v>
      </c>
      <c r="S17" s="85">
        <v>309</v>
      </c>
      <c r="T17" s="85">
        <v>377.6</v>
      </c>
      <c r="U17" s="88">
        <v>350</v>
      </c>
      <c r="V17" s="8" t="s">
        <v>2</v>
      </c>
      <c r="W17" s="12" t="str">
        <f>IF(T17&lt;=300,"compliant","non-compliant")</f>
        <v>non-compliant</v>
      </c>
      <c r="X17" s="12"/>
    </row>
    <row r="18" spans="1:24" x14ac:dyDescent="0.25">
      <c r="A18" s="36" t="s">
        <v>58</v>
      </c>
      <c r="B18" s="46"/>
      <c r="C18" s="38"/>
      <c r="D18" s="38"/>
      <c r="E18" s="38"/>
      <c r="F18" s="38">
        <v>5</v>
      </c>
      <c r="G18" s="38">
        <v>10</v>
      </c>
      <c r="H18" s="38">
        <v>20</v>
      </c>
      <c r="I18" s="38" t="s">
        <v>42</v>
      </c>
      <c r="J18" s="38"/>
      <c r="K18" s="38"/>
      <c r="L18" s="38"/>
      <c r="M18" s="38"/>
      <c r="N18" s="38"/>
      <c r="O18" s="38"/>
      <c r="P18" s="38"/>
      <c r="Q18" s="39"/>
      <c r="R18" s="12"/>
      <c r="S18" s="12"/>
      <c r="T18" s="12"/>
      <c r="U18" s="90">
        <v>5</v>
      </c>
      <c r="V18" s="23" t="s">
        <v>1</v>
      </c>
      <c r="W18" s="8"/>
      <c r="X18" s="8"/>
    </row>
    <row r="19" spans="1:24" x14ac:dyDescent="0.25">
      <c r="A19" s="36" t="s">
        <v>59</v>
      </c>
      <c r="B19" s="36" t="s">
        <v>15</v>
      </c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91">
        <v>9</v>
      </c>
      <c r="V19" s="23" t="s">
        <v>0</v>
      </c>
      <c r="W19" s="8"/>
      <c r="X19" s="8"/>
    </row>
    <row r="20" spans="1:24" x14ac:dyDescent="0.25">
      <c r="A20" s="36" t="s">
        <v>60</v>
      </c>
      <c r="B20" s="36" t="s">
        <v>61</v>
      </c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 t="s">
        <v>28</v>
      </c>
      <c r="O20" s="38">
        <v>8</v>
      </c>
      <c r="P20" s="38"/>
      <c r="Q20" s="38"/>
      <c r="R20" s="12"/>
      <c r="S20" s="12"/>
      <c r="T20" s="12"/>
      <c r="U20" s="91">
        <v>2</v>
      </c>
      <c r="V20" s="23" t="s">
        <v>3</v>
      </c>
      <c r="W20" s="12"/>
      <c r="X20" s="8"/>
    </row>
    <row r="21" spans="1:24" ht="22.5" x14ac:dyDescent="0.25">
      <c r="A21" s="36" t="s">
        <v>62</v>
      </c>
      <c r="B21" s="36" t="s">
        <v>15</v>
      </c>
      <c r="C21" s="38"/>
      <c r="D21" s="38"/>
      <c r="E21" s="38"/>
      <c r="F21" s="38"/>
      <c r="G21" s="38"/>
      <c r="H21" s="38"/>
      <c r="I21" s="38"/>
      <c r="J21" s="38">
        <v>3</v>
      </c>
      <c r="K21" s="38">
        <v>5</v>
      </c>
      <c r="L21" s="38">
        <v>5</v>
      </c>
      <c r="M21" s="38">
        <v>25</v>
      </c>
      <c r="N21" s="74" t="s">
        <v>63</v>
      </c>
      <c r="O21" s="74"/>
      <c r="P21" s="38"/>
      <c r="Q21" s="38"/>
      <c r="R21" s="12"/>
      <c r="S21" s="12"/>
      <c r="T21" s="12"/>
      <c r="U21" s="91">
        <v>25</v>
      </c>
      <c r="V21" s="23" t="s">
        <v>3</v>
      </c>
      <c r="W21" s="12"/>
      <c r="X21" s="8"/>
    </row>
    <row r="22" spans="1:24" x14ac:dyDescent="0.25">
      <c r="A22" s="36" t="s">
        <v>64</v>
      </c>
      <c r="B22" s="48" t="s">
        <v>65</v>
      </c>
      <c r="C22" s="38"/>
      <c r="D22" s="38"/>
      <c r="E22" s="38"/>
      <c r="F22" s="38">
        <v>1E-3</v>
      </c>
      <c r="G22" s="38">
        <v>1.4999999999999999E-2</v>
      </c>
      <c r="H22" s="38">
        <v>0.1</v>
      </c>
      <c r="I22" s="38"/>
      <c r="J22" s="38"/>
      <c r="K22" s="38"/>
      <c r="L22" s="38"/>
      <c r="M22" s="38"/>
      <c r="N22" s="38"/>
      <c r="O22" s="38"/>
      <c r="P22" s="38"/>
      <c r="Q22" s="38" t="s">
        <v>66</v>
      </c>
      <c r="R22" s="12"/>
      <c r="S22" s="12"/>
      <c r="T22" s="12"/>
      <c r="U22" s="91">
        <v>1E-3</v>
      </c>
      <c r="V22" s="23"/>
      <c r="W22" s="8"/>
      <c r="X22" s="8"/>
    </row>
    <row r="23" spans="1:24" x14ac:dyDescent="0.25">
      <c r="A23" s="49" t="s">
        <v>67</v>
      </c>
      <c r="B23" s="36" t="s">
        <v>68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 t="s">
        <v>69</v>
      </c>
      <c r="R23" s="12"/>
      <c r="S23" s="12"/>
      <c r="T23" s="12"/>
      <c r="U23" s="91">
        <v>130</v>
      </c>
      <c r="V23" s="23" t="s">
        <v>92</v>
      </c>
      <c r="W23" s="8"/>
      <c r="X23" s="8"/>
    </row>
    <row r="24" spans="1:24" x14ac:dyDescent="0.25">
      <c r="A24" s="50" t="s">
        <v>70</v>
      </c>
      <c r="B24" s="36" t="s">
        <v>68</v>
      </c>
      <c r="C24" s="38"/>
      <c r="D24" s="38"/>
      <c r="E24" s="38"/>
      <c r="F24" s="38">
        <v>0</v>
      </c>
      <c r="G24" s="38">
        <v>1</v>
      </c>
      <c r="H24" s="38">
        <v>10</v>
      </c>
      <c r="I24" s="38">
        <v>100</v>
      </c>
      <c r="J24" s="38"/>
      <c r="K24" s="38"/>
      <c r="L24" s="38"/>
      <c r="M24" s="38"/>
      <c r="N24" s="38" t="s">
        <v>71</v>
      </c>
      <c r="O24" s="38"/>
      <c r="P24" s="38" t="s">
        <v>72</v>
      </c>
      <c r="Q24" s="38" t="s">
        <v>69</v>
      </c>
      <c r="R24" s="12"/>
      <c r="S24" s="12"/>
      <c r="T24" s="12"/>
      <c r="U24" s="91">
        <v>130</v>
      </c>
      <c r="V24" s="23" t="s">
        <v>92</v>
      </c>
      <c r="W24" s="8"/>
      <c r="X24" s="8"/>
    </row>
    <row r="25" spans="1:24" x14ac:dyDescent="0.25">
      <c r="A25" s="36" t="s">
        <v>73</v>
      </c>
      <c r="B25" s="36" t="s">
        <v>15</v>
      </c>
      <c r="C25" s="38" t="s">
        <v>98</v>
      </c>
      <c r="D25" s="38" t="s">
        <v>75</v>
      </c>
      <c r="E25" s="38" t="s">
        <v>76</v>
      </c>
      <c r="F25" s="38">
        <v>0.15</v>
      </c>
      <c r="G25" s="38">
        <v>0.5</v>
      </c>
      <c r="H25" s="38" t="s">
        <v>77</v>
      </c>
      <c r="I25" s="38"/>
      <c r="J25" s="38"/>
      <c r="K25" s="38"/>
      <c r="L25" s="38"/>
      <c r="M25" s="38"/>
      <c r="N25" s="38" t="s">
        <v>86</v>
      </c>
      <c r="O25" s="38">
        <v>20</v>
      </c>
      <c r="P25" s="38">
        <v>5</v>
      </c>
      <c r="Q25" s="38"/>
      <c r="R25" s="12"/>
      <c r="S25" s="12"/>
      <c r="T25" s="12"/>
      <c r="U25" s="91">
        <v>0.01</v>
      </c>
      <c r="V25" s="23" t="s">
        <v>0</v>
      </c>
      <c r="W25" s="8"/>
      <c r="X25" s="8"/>
    </row>
    <row r="26" spans="1:24" x14ac:dyDescent="0.25">
      <c r="A26" s="36" t="s">
        <v>78</v>
      </c>
      <c r="B26" s="36" t="s">
        <v>15</v>
      </c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 t="s">
        <v>79</v>
      </c>
      <c r="O26" s="38">
        <v>1</v>
      </c>
      <c r="P26" s="38">
        <v>5</v>
      </c>
      <c r="Q26" s="38"/>
      <c r="R26" s="12"/>
      <c r="S26" s="12"/>
      <c r="T26" s="12"/>
      <c r="U26" s="91">
        <v>5</v>
      </c>
      <c r="V26" s="23" t="s">
        <v>3</v>
      </c>
      <c r="W26" s="8"/>
      <c r="X26" s="8"/>
    </row>
    <row r="27" spans="1:24" x14ac:dyDescent="0.25">
      <c r="A27" s="36" t="s">
        <v>80</v>
      </c>
      <c r="B27" s="36" t="s">
        <v>15</v>
      </c>
      <c r="C27" s="38" t="s">
        <v>39</v>
      </c>
      <c r="D27" s="38">
        <v>1.4E-2</v>
      </c>
      <c r="E27" s="38">
        <v>0.2</v>
      </c>
      <c r="F27" s="38">
        <v>0.05</v>
      </c>
      <c r="G27" s="38"/>
      <c r="H27" s="38">
        <v>1</v>
      </c>
      <c r="I27" s="38"/>
      <c r="J27" s="38"/>
      <c r="K27" s="38"/>
      <c r="L27" s="38"/>
      <c r="M27" s="38"/>
      <c r="N27" s="38" t="s">
        <v>81</v>
      </c>
      <c r="O27" s="38">
        <v>1</v>
      </c>
      <c r="P27" s="38" t="s">
        <v>82</v>
      </c>
      <c r="Q27" s="38"/>
      <c r="R27" s="12"/>
      <c r="S27" s="12"/>
      <c r="T27" s="12"/>
      <c r="U27" s="91">
        <v>7.0000000000000001E-3</v>
      </c>
      <c r="V27" s="23" t="s">
        <v>0</v>
      </c>
      <c r="W27" s="8"/>
      <c r="X27" s="8"/>
    </row>
    <row r="28" spans="1:24" x14ac:dyDescent="0.25">
      <c r="A28" s="36" t="s">
        <v>83</v>
      </c>
      <c r="B28" s="36" t="s">
        <v>15</v>
      </c>
      <c r="C28" s="117" t="s">
        <v>84</v>
      </c>
      <c r="D28" s="117"/>
      <c r="E28" s="117"/>
      <c r="F28" s="38">
        <v>0.1</v>
      </c>
      <c r="G28" s="38">
        <v>0.3</v>
      </c>
      <c r="H28" s="38">
        <v>1</v>
      </c>
      <c r="I28" s="38" t="s">
        <v>85</v>
      </c>
      <c r="J28" s="38">
        <v>0.1</v>
      </c>
      <c r="K28" s="38">
        <v>0.2</v>
      </c>
      <c r="L28" s="38">
        <v>0.3</v>
      </c>
      <c r="M28" s="38">
        <v>10</v>
      </c>
      <c r="N28" s="38" t="s">
        <v>86</v>
      </c>
      <c r="O28" s="38">
        <v>20</v>
      </c>
      <c r="P28" s="38" t="s">
        <v>87</v>
      </c>
      <c r="Q28" s="38"/>
      <c r="R28" s="12"/>
      <c r="S28" s="12"/>
      <c r="T28" s="12"/>
      <c r="U28" s="91">
        <v>0.1</v>
      </c>
      <c r="V28" s="23" t="s">
        <v>1</v>
      </c>
      <c r="W28" s="12"/>
      <c r="X28" s="8"/>
    </row>
    <row r="29" spans="1:24" x14ac:dyDescent="0.25">
      <c r="A29" s="36" t="s">
        <v>88</v>
      </c>
      <c r="B29" s="36" t="s">
        <v>15</v>
      </c>
      <c r="C29" s="38">
        <v>0.18</v>
      </c>
      <c r="D29" s="38">
        <v>0.37</v>
      </c>
      <c r="E29" s="38">
        <v>1.3</v>
      </c>
      <c r="F29" s="38">
        <v>0.05</v>
      </c>
      <c r="G29" s="38">
        <v>0.15</v>
      </c>
      <c r="H29" s="38">
        <v>1</v>
      </c>
      <c r="I29" s="38" t="s">
        <v>85</v>
      </c>
      <c r="J29" s="38">
        <v>0.05</v>
      </c>
      <c r="K29" s="38">
        <v>0.1</v>
      </c>
      <c r="L29" s="38">
        <v>0.2</v>
      </c>
      <c r="M29" s="38">
        <v>10</v>
      </c>
      <c r="N29" s="38" t="s">
        <v>89</v>
      </c>
      <c r="O29" s="38">
        <v>10</v>
      </c>
      <c r="P29" s="38">
        <v>10</v>
      </c>
      <c r="Q29" s="38"/>
      <c r="R29" s="12"/>
      <c r="S29" s="12"/>
      <c r="T29" s="12"/>
      <c r="U29" s="91">
        <v>0.02</v>
      </c>
      <c r="V29" s="23" t="s">
        <v>3</v>
      </c>
      <c r="W29" s="12"/>
      <c r="X29" s="8"/>
    </row>
    <row r="30" spans="1:24" x14ac:dyDescent="0.25">
      <c r="N30" s="75"/>
      <c r="O30" s="75"/>
    </row>
    <row r="31" spans="1:24" x14ac:dyDescent="0.25">
      <c r="N31" s="76"/>
      <c r="O31" s="76"/>
    </row>
    <row r="32" spans="1:24" ht="15.75" thickBot="1" x14ac:dyDescent="0.3">
      <c r="N32" s="76"/>
      <c r="O32" s="76"/>
    </row>
    <row r="33" spans="14:20" ht="15.75" thickBot="1" x14ac:dyDescent="0.3">
      <c r="N33" s="76"/>
      <c r="O33" s="76"/>
      <c r="Q33" s="52"/>
      <c r="R33" s="52"/>
      <c r="S33" s="53"/>
      <c r="T33" s="54"/>
    </row>
    <row r="34" spans="14:20" ht="15.75" thickBot="1" x14ac:dyDescent="0.3">
      <c r="N34" s="76"/>
      <c r="O34" s="76"/>
      <c r="Q34" s="52"/>
      <c r="R34" s="52"/>
      <c r="S34" s="55"/>
      <c r="T34" s="56"/>
    </row>
    <row r="35" spans="14:20" ht="15.75" thickBot="1" x14ac:dyDescent="0.3">
      <c r="N35" s="76"/>
      <c r="O35" s="76"/>
      <c r="Q35" s="52"/>
      <c r="R35" s="52"/>
      <c r="S35" s="55"/>
      <c r="T35" s="57"/>
    </row>
    <row r="36" spans="14:20" ht="15.75" thickBot="1" x14ac:dyDescent="0.3">
      <c r="N36" s="76"/>
      <c r="O36" s="76"/>
      <c r="Q36" s="52"/>
      <c r="R36" s="52"/>
      <c r="S36" s="55"/>
      <c r="T36" s="57"/>
    </row>
    <row r="37" spans="14:20" ht="15.75" thickBot="1" x14ac:dyDescent="0.3">
      <c r="N37" s="76"/>
      <c r="O37" s="76"/>
      <c r="Q37" s="52"/>
      <c r="R37" s="52"/>
      <c r="S37" s="55"/>
      <c r="T37" s="57"/>
    </row>
    <row r="38" spans="14:20" ht="15.75" thickBot="1" x14ac:dyDescent="0.3">
      <c r="N38" s="76"/>
      <c r="O38" s="76"/>
      <c r="Q38" s="52"/>
      <c r="R38" s="52"/>
      <c r="S38" s="55"/>
      <c r="T38" s="57"/>
    </row>
    <row r="39" spans="14:20" ht="15.75" thickBot="1" x14ac:dyDescent="0.3">
      <c r="N39" s="76"/>
      <c r="O39" s="76"/>
      <c r="Q39" s="52"/>
      <c r="R39" s="52"/>
      <c r="S39" s="55"/>
      <c r="T39" s="57"/>
    </row>
    <row r="40" spans="14:20" ht="15.75" thickBot="1" x14ac:dyDescent="0.3">
      <c r="N40" s="76"/>
      <c r="O40" s="76"/>
      <c r="Q40" s="52"/>
      <c r="R40" s="52"/>
      <c r="S40" s="55"/>
      <c r="T40" s="57"/>
    </row>
    <row r="41" spans="14:20" ht="15.75" thickBot="1" x14ac:dyDescent="0.3">
      <c r="N41" s="76"/>
      <c r="O41" s="76"/>
      <c r="Q41" s="52"/>
      <c r="R41" s="52"/>
      <c r="S41" s="55"/>
      <c r="T41" s="57"/>
    </row>
    <row r="42" spans="14:20" ht="15.75" thickBot="1" x14ac:dyDescent="0.3">
      <c r="N42" s="76"/>
      <c r="O42" s="76"/>
      <c r="Q42" s="52"/>
      <c r="R42" s="52"/>
      <c r="S42" s="55"/>
      <c r="T42" s="57"/>
    </row>
    <row r="43" spans="14:20" ht="15.75" thickBot="1" x14ac:dyDescent="0.3">
      <c r="N43" s="76"/>
      <c r="O43" s="76"/>
      <c r="Q43" s="52"/>
      <c r="R43" s="52"/>
      <c r="S43" s="55"/>
      <c r="T43" s="57"/>
    </row>
    <row r="44" spans="14:20" ht="15.75" thickBot="1" x14ac:dyDescent="0.3">
      <c r="N44" s="76"/>
      <c r="O44" s="76"/>
      <c r="Q44" s="52"/>
      <c r="R44" s="52"/>
      <c r="S44" s="55"/>
      <c r="T44" s="41"/>
    </row>
    <row r="45" spans="14:20" ht="15.75" thickBot="1" x14ac:dyDescent="0.3">
      <c r="N45" s="76"/>
      <c r="O45" s="76"/>
      <c r="Q45" s="52"/>
      <c r="R45" s="52"/>
      <c r="S45" s="55"/>
      <c r="T45" s="41"/>
    </row>
    <row r="46" spans="14:20" ht="15.75" thickBot="1" x14ac:dyDescent="0.3">
      <c r="N46" s="76"/>
      <c r="O46" s="76"/>
      <c r="Q46" s="52"/>
      <c r="R46" s="52"/>
      <c r="S46" s="55"/>
      <c r="T46" s="41"/>
    </row>
    <row r="47" spans="14:20" ht="15.75" thickBot="1" x14ac:dyDescent="0.3">
      <c r="N47" s="76"/>
      <c r="O47" s="76"/>
      <c r="Q47" s="52"/>
      <c r="R47" s="52"/>
      <c r="S47" s="55"/>
      <c r="T47" s="57"/>
    </row>
    <row r="48" spans="14:20" ht="15.75" thickBot="1" x14ac:dyDescent="0.3">
      <c r="N48" s="76"/>
      <c r="O48" s="76"/>
      <c r="S48" s="55"/>
      <c r="T48" s="57"/>
    </row>
    <row r="49" spans="14:20" ht="15.75" thickBot="1" x14ac:dyDescent="0.3">
      <c r="N49" s="76"/>
      <c r="O49" s="76"/>
      <c r="S49" s="55"/>
      <c r="T49" s="57"/>
    </row>
    <row r="50" spans="14:20" x14ac:dyDescent="0.25">
      <c r="N50" s="76"/>
      <c r="O50" s="76"/>
    </row>
    <row r="51" spans="14:20" x14ac:dyDescent="0.25">
      <c r="N51" s="76"/>
      <c r="O51" s="76"/>
    </row>
    <row r="52" spans="14:20" x14ac:dyDescent="0.25">
      <c r="N52" s="76"/>
      <c r="O52" s="76"/>
    </row>
    <row r="53" spans="14:20" x14ac:dyDescent="0.25">
      <c r="N53" s="76"/>
      <c r="O53" s="76"/>
    </row>
    <row r="54" spans="14:20" x14ac:dyDescent="0.25">
      <c r="N54" s="76"/>
      <c r="O54" s="76"/>
    </row>
    <row r="55" spans="14:20" x14ac:dyDescent="0.25">
      <c r="N55" s="76"/>
      <c r="O55" s="76"/>
    </row>
    <row r="56" spans="14:20" x14ac:dyDescent="0.25">
      <c r="N56" s="76"/>
      <c r="O56" s="76"/>
    </row>
    <row r="57" spans="14:20" x14ac:dyDescent="0.25">
      <c r="N57" s="76"/>
      <c r="O57" s="76"/>
    </row>
    <row r="58" spans="14:20" x14ac:dyDescent="0.25">
      <c r="N58" s="76"/>
      <c r="O58" s="76"/>
    </row>
    <row r="59" spans="14:20" x14ac:dyDescent="0.25">
      <c r="N59" s="76"/>
      <c r="O59" s="76"/>
    </row>
    <row r="60" spans="14:20" x14ac:dyDescent="0.25">
      <c r="N60" s="76"/>
      <c r="O60" s="76"/>
    </row>
    <row r="61" spans="14:20" x14ac:dyDescent="0.25">
      <c r="N61" s="76"/>
      <c r="O61" s="76"/>
    </row>
    <row r="62" spans="14:20" x14ac:dyDescent="0.25">
      <c r="N62" s="76"/>
      <c r="O62" s="76"/>
    </row>
    <row r="63" spans="14:20" x14ac:dyDescent="0.25">
      <c r="N63" s="78"/>
      <c r="O63" s="78"/>
    </row>
    <row r="64" spans="14:20" x14ac:dyDescent="0.25">
      <c r="N64" s="12"/>
      <c r="O64" s="12"/>
    </row>
    <row r="65" spans="14:15" x14ac:dyDescent="0.25">
      <c r="N65" s="12"/>
      <c r="O65" s="12"/>
    </row>
    <row r="66" spans="14:15" x14ac:dyDescent="0.25">
      <c r="N66" s="12"/>
      <c r="O66" s="12"/>
    </row>
    <row r="67" spans="14:15" x14ac:dyDescent="0.25">
      <c r="N67" s="12"/>
      <c r="O67" s="12"/>
    </row>
    <row r="68" spans="14:15" x14ac:dyDescent="0.25">
      <c r="N68" s="12"/>
      <c r="O68" s="12"/>
    </row>
    <row r="69" spans="14:15" x14ac:dyDescent="0.25">
      <c r="N69" s="12"/>
      <c r="O69" s="12"/>
    </row>
    <row r="70" spans="14:15" x14ac:dyDescent="0.25">
      <c r="N70" s="12"/>
      <c r="O70" s="12"/>
    </row>
    <row r="71" spans="14:15" x14ac:dyDescent="0.25">
      <c r="N71" s="12"/>
      <c r="O71" s="12"/>
    </row>
    <row r="72" spans="14:15" x14ac:dyDescent="0.25">
      <c r="N72" s="12"/>
      <c r="O72" s="12"/>
    </row>
    <row r="73" spans="14:15" x14ac:dyDescent="0.25">
      <c r="N73" s="12"/>
      <c r="O73" s="12"/>
    </row>
    <row r="74" spans="14:15" x14ac:dyDescent="0.25">
      <c r="N74" s="12"/>
      <c r="O74" s="12"/>
    </row>
    <row r="75" spans="14:15" x14ac:dyDescent="0.25">
      <c r="N75" s="12"/>
      <c r="O75" s="12"/>
    </row>
    <row r="76" spans="14:15" x14ac:dyDescent="0.25">
      <c r="N76" s="12"/>
      <c r="O76" s="12"/>
    </row>
    <row r="77" spans="14:15" x14ac:dyDescent="0.25">
      <c r="N77" s="79"/>
      <c r="O77" s="79"/>
    </row>
    <row r="78" spans="14:15" x14ac:dyDescent="0.25">
      <c r="N78" s="76"/>
      <c r="O78" s="76"/>
    </row>
    <row r="79" spans="14:15" x14ac:dyDescent="0.25">
      <c r="N79" s="76"/>
      <c r="O79" s="76"/>
    </row>
    <row r="80" spans="14:15" x14ac:dyDescent="0.25">
      <c r="N80" s="76"/>
      <c r="O80" s="76"/>
    </row>
    <row r="81" spans="14:15" x14ac:dyDescent="0.25">
      <c r="N81" s="76"/>
      <c r="O81" s="76"/>
    </row>
    <row r="82" spans="14:15" x14ac:dyDescent="0.25">
      <c r="N82" s="76"/>
      <c r="O82" s="76"/>
    </row>
    <row r="83" spans="14:15" x14ac:dyDescent="0.25">
      <c r="N83" s="76"/>
      <c r="O83" s="76"/>
    </row>
    <row r="84" spans="14:15" x14ac:dyDescent="0.25">
      <c r="N84" s="76"/>
      <c r="O84" s="76"/>
    </row>
    <row r="85" spans="14:15" x14ac:dyDescent="0.25">
      <c r="N85" s="76"/>
      <c r="O85" s="76"/>
    </row>
    <row r="86" spans="14:15" x14ac:dyDescent="0.25">
      <c r="N86" s="76"/>
      <c r="O86" s="76"/>
    </row>
    <row r="87" spans="14:15" x14ac:dyDescent="0.25">
      <c r="N87" s="76"/>
      <c r="O87" s="76"/>
    </row>
    <row r="88" spans="14:15" x14ac:dyDescent="0.25">
      <c r="N88" s="76"/>
      <c r="O88" s="76"/>
    </row>
    <row r="89" spans="14:15" x14ac:dyDescent="0.25">
      <c r="N89" s="76"/>
      <c r="O89" s="76"/>
    </row>
    <row r="90" spans="14:15" x14ac:dyDescent="0.25">
      <c r="N90" s="76"/>
      <c r="O90" s="76"/>
    </row>
    <row r="91" spans="14:15" x14ac:dyDescent="0.25">
      <c r="N91" s="76"/>
      <c r="O91" s="76"/>
    </row>
    <row r="92" spans="14:15" x14ac:dyDescent="0.25">
      <c r="N92" s="76"/>
      <c r="O92" s="76"/>
    </row>
    <row r="93" spans="14:15" x14ac:dyDescent="0.25">
      <c r="N93" s="76"/>
      <c r="O93" s="76"/>
    </row>
    <row r="94" spans="14:15" x14ac:dyDescent="0.25">
      <c r="N94" s="76"/>
      <c r="O94" s="76"/>
    </row>
    <row r="95" spans="14:15" x14ac:dyDescent="0.25">
      <c r="N95" s="76"/>
      <c r="O95" s="76"/>
    </row>
    <row r="96" spans="14:15" x14ac:dyDescent="0.25">
      <c r="N96" s="76"/>
      <c r="O96" s="76"/>
    </row>
    <row r="97" spans="14:15" x14ac:dyDescent="0.25">
      <c r="N97" s="76"/>
      <c r="O97" s="76"/>
    </row>
    <row r="98" spans="14:15" x14ac:dyDescent="0.25">
      <c r="N98" s="76"/>
      <c r="O98" s="76"/>
    </row>
    <row r="99" spans="14:15" x14ac:dyDescent="0.25">
      <c r="N99" s="76"/>
      <c r="O99" s="76"/>
    </row>
    <row r="100" spans="14:15" x14ac:dyDescent="0.25">
      <c r="N100" s="76"/>
      <c r="O100" s="76"/>
    </row>
    <row r="101" spans="14:15" x14ac:dyDescent="0.25">
      <c r="N101" s="76"/>
      <c r="O101" s="76"/>
    </row>
    <row r="102" spans="14:15" x14ac:dyDescent="0.25">
      <c r="N102" s="76"/>
      <c r="O102" s="76"/>
    </row>
    <row r="103" spans="14:15" x14ac:dyDescent="0.25">
      <c r="N103" s="76"/>
      <c r="O103" s="76"/>
    </row>
    <row r="104" spans="14:15" x14ac:dyDescent="0.25">
      <c r="N104" s="76"/>
      <c r="O104" s="76"/>
    </row>
  </sheetData>
  <sheetProtection password="E65E" sheet="1" objects="1" scenarios="1" selectLockedCells="1" selectUnlockedCells="1"/>
  <mergeCells count="8">
    <mergeCell ref="V1:W2"/>
    <mergeCell ref="C28:E28"/>
    <mergeCell ref="R1:T1"/>
    <mergeCell ref="C1:E1"/>
    <mergeCell ref="F1:I1"/>
    <mergeCell ref="J1:M1"/>
    <mergeCell ref="C14:E14"/>
    <mergeCell ref="N1:O1"/>
  </mergeCells>
  <conditionalFormatting sqref="W4">
    <cfRule type="cellIs" dxfId="31" priority="6" operator="equal">
      <formula>"non-compliant"</formula>
    </cfRule>
    <cfRule type="cellIs" dxfId="30" priority="7" operator="greaterThan">
      <formula>"non-compliant"</formula>
    </cfRule>
  </conditionalFormatting>
  <conditionalFormatting sqref="W3:X10 W16:X18 X15 X11:X13">
    <cfRule type="cellIs" dxfId="29" priority="5" operator="equal">
      <formula>"non-compliant"</formula>
    </cfRule>
  </conditionalFormatting>
  <conditionalFormatting sqref="X14">
    <cfRule type="cellIs" dxfId="28" priority="4" operator="equal">
      <formula>"non-compliant"</formula>
    </cfRule>
  </conditionalFormatting>
  <conditionalFormatting sqref="W12:W13 W15">
    <cfRule type="cellIs" dxfId="27" priority="3" operator="equal">
      <formula>"non-compliant"</formula>
    </cfRule>
  </conditionalFormatting>
  <conditionalFormatting sqref="W14">
    <cfRule type="cellIs" dxfId="26" priority="2" operator="equal">
      <formula>"non-compliant"</formula>
    </cfRule>
  </conditionalFormatting>
  <conditionalFormatting sqref="W11">
    <cfRule type="containsText" dxfId="25" priority="1" operator="containsText" text="non-compliant">
      <formula>NOT(ISERROR(SEARCH("non-compliant",W11)))</formula>
    </cfRule>
  </conditionalFormatting>
  <pageMargins left="0.7" right="0.7" top="0.75" bottom="0.75" header="0.3" footer="0.3"/>
  <pageSetup paperSize="8"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104"/>
  <sheetViews>
    <sheetView topLeftCell="A8" zoomScaleNormal="100" workbookViewId="0">
      <pane xSplit="1" topLeftCell="L1" activePane="topRight" state="frozen"/>
      <selection activeCell="O32" sqref="O32"/>
      <selection pane="topRight" activeCell="U11" sqref="U11"/>
    </sheetView>
  </sheetViews>
  <sheetFormatPr defaultRowHeight="15" x14ac:dyDescent="0.25"/>
  <cols>
    <col min="1" max="1" width="24.42578125" style="31" customWidth="1"/>
    <col min="2" max="2" width="13.42578125" style="31" customWidth="1"/>
    <col min="3" max="17" width="8.7109375" style="21" customWidth="1"/>
    <col min="18" max="21" width="9.140625" style="32"/>
    <col min="22" max="22" width="16.140625" style="32" customWidth="1"/>
    <col min="23" max="23" width="11.140625" customWidth="1"/>
    <col min="24" max="24" width="11.85546875" style="17" customWidth="1"/>
  </cols>
  <sheetData>
    <row r="1" spans="1:24" ht="22.5" customHeight="1" x14ac:dyDescent="0.25">
      <c r="A1" s="27"/>
      <c r="B1" s="27"/>
      <c r="C1" s="121" t="s">
        <v>0</v>
      </c>
      <c r="D1" s="121"/>
      <c r="E1" s="121"/>
      <c r="F1" s="121" t="s">
        <v>1</v>
      </c>
      <c r="G1" s="121"/>
      <c r="H1" s="121"/>
      <c r="I1" s="121"/>
      <c r="J1" s="121" t="s">
        <v>2</v>
      </c>
      <c r="K1" s="121"/>
      <c r="L1" s="121"/>
      <c r="M1" s="121"/>
      <c r="N1" s="122" t="s">
        <v>3</v>
      </c>
      <c r="O1" s="123"/>
      <c r="P1" s="35" t="s">
        <v>4</v>
      </c>
      <c r="Q1" s="58" t="s">
        <v>5</v>
      </c>
      <c r="R1" s="116">
        <v>90536</v>
      </c>
      <c r="S1" s="116"/>
      <c r="T1" s="116"/>
      <c r="U1" s="24" t="s">
        <v>90</v>
      </c>
      <c r="V1" s="124" t="s">
        <v>101</v>
      </c>
      <c r="W1" s="125"/>
      <c r="X1" s="8"/>
    </row>
    <row r="2" spans="1:24" ht="28.5" customHeight="1" x14ac:dyDescent="0.25">
      <c r="A2" s="10" t="s">
        <v>6</v>
      </c>
      <c r="B2" s="10" t="s">
        <v>7</v>
      </c>
      <c r="C2" s="34" t="s">
        <v>8</v>
      </c>
      <c r="D2" s="34" t="s">
        <v>9</v>
      </c>
      <c r="E2" s="34" t="s">
        <v>10</v>
      </c>
      <c r="F2" s="34" t="s">
        <v>8</v>
      </c>
      <c r="G2" s="34" t="s">
        <v>11</v>
      </c>
      <c r="H2" s="34" t="s">
        <v>12</v>
      </c>
      <c r="I2" s="34" t="s">
        <v>13</v>
      </c>
      <c r="J2" s="34">
        <v>1</v>
      </c>
      <c r="K2" s="34">
        <v>2</v>
      </c>
      <c r="L2" s="34">
        <v>3</v>
      </c>
      <c r="M2" s="34">
        <v>4</v>
      </c>
      <c r="N2" s="34" t="s">
        <v>8</v>
      </c>
      <c r="O2" s="34" t="s">
        <v>105</v>
      </c>
      <c r="P2" s="35" t="s">
        <v>8</v>
      </c>
      <c r="Q2" s="59" t="s">
        <v>8</v>
      </c>
      <c r="R2" s="63">
        <v>0.05</v>
      </c>
      <c r="S2" s="63">
        <v>0.5</v>
      </c>
      <c r="T2" s="63">
        <v>0.95</v>
      </c>
      <c r="U2" s="18"/>
      <c r="V2" s="126"/>
      <c r="W2" s="127"/>
      <c r="X2" s="8"/>
    </row>
    <row r="3" spans="1:24" x14ac:dyDescent="0.25">
      <c r="A3" s="28" t="s">
        <v>14</v>
      </c>
      <c r="B3" s="28" t="s">
        <v>15</v>
      </c>
      <c r="C3" s="38"/>
      <c r="D3" s="38"/>
      <c r="E3" s="38"/>
      <c r="F3" s="38">
        <v>32</v>
      </c>
      <c r="G3" s="38">
        <v>80</v>
      </c>
      <c r="H3" s="38" t="s">
        <v>16</v>
      </c>
      <c r="I3" s="38"/>
      <c r="J3" s="38"/>
      <c r="K3" s="38"/>
      <c r="L3" s="38"/>
      <c r="M3" s="38"/>
      <c r="N3" s="38"/>
      <c r="O3" s="38"/>
      <c r="P3" s="38" t="s">
        <v>17</v>
      </c>
      <c r="Q3" s="39"/>
      <c r="R3" s="9">
        <v>9.4600000000000009</v>
      </c>
      <c r="S3" s="9">
        <v>21.792999999999999</v>
      </c>
      <c r="T3" s="9">
        <v>39.5839</v>
      </c>
      <c r="U3" s="80">
        <v>40</v>
      </c>
      <c r="V3" s="8" t="s">
        <v>1</v>
      </c>
      <c r="W3" s="12" t="str">
        <f>IF(T3&lt;=G3,"compliant","noncompliance")</f>
        <v>compliant</v>
      </c>
      <c r="X3" s="12"/>
    </row>
    <row r="4" spans="1:24" x14ac:dyDescent="0.25">
      <c r="A4" s="28" t="s">
        <v>18</v>
      </c>
      <c r="B4" s="28" t="s">
        <v>15</v>
      </c>
      <c r="C4" s="38"/>
      <c r="D4" s="38"/>
      <c r="E4" s="38"/>
      <c r="F4" s="38">
        <v>100</v>
      </c>
      <c r="G4" s="38">
        <v>200</v>
      </c>
      <c r="H4" s="38">
        <v>600</v>
      </c>
      <c r="I4" s="38" t="s">
        <v>19</v>
      </c>
      <c r="J4" s="38">
        <v>20</v>
      </c>
      <c r="K4" s="38">
        <v>40</v>
      </c>
      <c r="L4" s="38">
        <v>100</v>
      </c>
      <c r="M4" s="38">
        <v>500</v>
      </c>
      <c r="N4" s="38" t="s">
        <v>20</v>
      </c>
      <c r="O4" s="38">
        <v>140</v>
      </c>
      <c r="P4" s="38">
        <v>1500</v>
      </c>
      <c r="Q4" s="39"/>
      <c r="R4" s="9">
        <v>13.61</v>
      </c>
      <c r="S4" s="9">
        <v>54.293999999999997</v>
      </c>
      <c r="T4" s="73">
        <v>172.34164999999999</v>
      </c>
      <c r="U4" s="80">
        <v>180</v>
      </c>
      <c r="V4" s="8" t="s">
        <v>102</v>
      </c>
      <c r="W4" s="12" t="str">
        <f>IF(T4&lt;=100,"compliant","non-compliant")</f>
        <v>non-compliant</v>
      </c>
      <c r="X4" s="12"/>
    </row>
    <row r="5" spans="1:24" x14ac:dyDescent="0.25">
      <c r="A5" s="28" t="s">
        <v>21</v>
      </c>
      <c r="B5" s="28" t="s">
        <v>15</v>
      </c>
      <c r="C5" s="26"/>
      <c r="D5" s="26"/>
      <c r="E5" s="26"/>
      <c r="F5" s="38">
        <v>450</v>
      </c>
      <c r="G5" s="38">
        <v>1000</v>
      </c>
      <c r="H5" s="38">
        <v>2400</v>
      </c>
      <c r="I5" s="38">
        <v>3400</v>
      </c>
      <c r="J5" s="38">
        <v>100</v>
      </c>
      <c r="K5" s="38">
        <v>200</v>
      </c>
      <c r="L5" s="38">
        <v>450</v>
      </c>
      <c r="M5" s="38">
        <v>1600</v>
      </c>
      <c r="N5" s="38">
        <v>260</v>
      </c>
      <c r="O5" s="38">
        <v>600</v>
      </c>
      <c r="P5" s="38" t="s">
        <v>22</v>
      </c>
      <c r="Q5" s="40"/>
      <c r="R5" s="9">
        <v>114</v>
      </c>
      <c r="S5" s="9">
        <v>307.66300000000001</v>
      </c>
      <c r="T5" s="73">
        <v>723.47799999999995</v>
      </c>
      <c r="U5" s="80">
        <v>500</v>
      </c>
      <c r="V5" s="8" t="s">
        <v>3</v>
      </c>
      <c r="W5" s="12" t="str">
        <f>IF(T5&lt;=260,"compliant","non-compliant")</f>
        <v>non-compliant</v>
      </c>
      <c r="X5" s="12"/>
    </row>
    <row r="6" spans="1:24" x14ac:dyDescent="0.25">
      <c r="A6" s="28" t="s">
        <v>23</v>
      </c>
      <c r="B6" s="28" t="s">
        <v>24</v>
      </c>
      <c r="C6" s="38"/>
      <c r="D6" s="38"/>
      <c r="E6" s="38"/>
      <c r="F6" s="38">
        <v>70</v>
      </c>
      <c r="G6" s="38">
        <v>150</v>
      </c>
      <c r="H6" s="38">
        <v>370</v>
      </c>
      <c r="I6" s="38">
        <v>520</v>
      </c>
      <c r="J6" s="38">
        <v>15</v>
      </c>
      <c r="K6" s="38">
        <v>30</v>
      </c>
      <c r="L6" s="38">
        <v>70</v>
      </c>
      <c r="M6" s="38">
        <v>250</v>
      </c>
      <c r="N6" s="38">
        <v>40</v>
      </c>
      <c r="O6" s="38">
        <v>90</v>
      </c>
      <c r="P6" s="38"/>
      <c r="Q6" s="39"/>
      <c r="R6" s="9">
        <v>16.5</v>
      </c>
      <c r="S6" s="9">
        <v>45.3</v>
      </c>
      <c r="T6" s="73">
        <v>97.1</v>
      </c>
      <c r="U6" s="80">
        <v>100</v>
      </c>
      <c r="V6" s="8" t="s">
        <v>103</v>
      </c>
      <c r="W6" s="12" t="str">
        <f>IF(T6&lt;=40,"compliant","non-compliant")</f>
        <v>non-compliant</v>
      </c>
      <c r="X6" s="12"/>
    </row>
    <row r="7" spans="1:24" x14ac:dyDescent="0.25">
      <c r="A7" s="28" t="s">
        <v>25</v>
      </c>
      <c r="B7" s="28" t="s">
        <v>15</v>
      </c>
      <c r="C7" s="38" t="s">
        <v>26</v>
      </c>
      <c r="D7" s="38">
        <v>1.5</v>
      </c>
      <c r="E7" s="38">
        <v>2.54</v>
      </c>
      <c r="F7" s="38">
        <v>0.7</v>
      </c>
      <c r="G7" s="38">
        <v>1</v>
      </c>
      <c r="H7" s="38">
        <v>1.5</v>
      </c>
      <c r="I7" s="38" t="s">
        <v>27</v>
      </c>
      <c r="J7" s="38"/>
      <c r="K7" s="38"/>
      <c r="L7" s="38"/>
      <c r="M7" s="38"/>
      <c r="N7" s="38" t="s">
        <v>28</v>
      </c>
      <c r="O7" s="38">
        <v>15</v>
      </c>
      <c r="P7" s="38">
        <v>2</v>
      </c>
      <c r="Q7" s="39"/>
      <c r="R7" s="9">
        <v>0.1416</v>
      </c>
      <c r="S7" s="9">
        <v>0.255</v>
      </c>
      <c r="T7" s="73">
        <v>0.53920000000000001</v>
      </c>
      <c r="U7" s="81">
        <v>0.7</v>
      </c>
      <c r="V7" s="8" t="s">
        <v>1</v>
      </c>
      <c r="W7" s="12" t="str">
        <f>IF(T7&lt;=1,"compliant","non-compliant")</f>
        <v>compliant</v>
      </c>
      <c r="X7" s="12"/>
    </row>
    <row r="8" spans="1:24" x14ac:dyDescent="0.25">
      <c r="A8" s="28" t="s">
        <v>29</v>
      </c>
      <c r="B8" s="28" t="s">
        <v>15</v>
      </c>
      <c r="C8" s="38"/>
      <c r="D8" s="38"/>
      <c r="E8" s="38"/>
      <c r="F8" s="38" t="s">
        <v>30</v>
      </c>
      <c r="G8" s="38">
        <v>50</v>
      </c>
      <c r="H8" s="38">
        <v>100</v>
      </c>
      <c r="I8" s="38" t="s">
        <v>31</v>
      </c>
      <c r="J8" s="38"/>
      <c r="K8" s="38"/>
      <c r="L8" s="38"/>
      <c r="M8" s="38"/>
      <c r="N8" s="38"/>
      <c r="O8" s="38"/>
      <c r="P8" s="38"/>
      <c r="Q8" s="39"/>
      <c r="R8" s="9">
        <v>2.1304500000000002</v>
      </c>
      <c r="S8" s="9">
        <v>3.746</v>
      </c>
      <c r="T8" s="73">
        <v>7.1459999999999999</v>
      </c>
      <c r="U8" s="80">
        <v>10</v>
      </c>
      <c r="V8" s="8" t="s">
        <v>1</v>
      </c>
      <c r="W8" s="12" t="str">
        <f>IF(T8&lt;=40,"compliant","non-compliant")</f>
        <v>compliant</v>
      </c>
      <c r="X8" s="12"/>
    </row>
    <row r="9" spans="1:24" x14ac:dyDescent="0.25">
      <c r="A9" s="28" t="s">
        <v>32</v>
      </c>
      <c r="B9" s="28" t="s">
        <v>15</v>
      </c>
      <c r="C9" s="38"/>
      <c r="D9" s="38"/>
      <c r="E9" s="38"/>
      <c r="F9" s="38">
        <v>30</v>
      </c>
      <c r="G9" s="38">
        <v>50</v>
      </c>
      <c r="H9" s="38">
        <v>70</v>
      </c>
      <c r="I9" s="38" t="s">
        <v>33</v>
      </c>
      <c r="J9" s="38"/>
      <c r="K9" s="38"/>
      <c r="L9" s="38"/>
      <c r="M9" s="38"/>
      <c r="N9" s="38"/>
      <c r="O9" s="38"/>
      <c r="P9" s="38">
        <v>500</v>
      </c>
      <c r="Q9" s="39"/>
      <c r="R9" s="9">
        <v>4.78</v>
      </c>
      <c r="S9" s="9">
        <v>15.329000000000001</v>
      </c>
      <c r="T9" s="73">
        <v>34.563600000000001</v>
      </c>
      <c r="U9" s="80">
        <v>35</v>
      </c>
      <c r="V9" s="8" t="s">
        <v>1</v>
      </c>
      <c r="W9" s="12" t="str">
        <f>IF(T9&lt;=50,"compliant","non-compliant")</f>
        <v>compliant</v>
      </c>
      <c r="X9" s="12"/>
    </row>
    <row r="10" spans="1:24" x14ac:dyDescent="0.25">
      <c r="A10" s="28" t="s">
        <v>34</v>
      </c>
      <c r="B10" s="28" t="s">
        <v>15</v>
      </c>
      <c r="C10" s="38"/>
      <c r="D10" s="38"/>
      <c r="E10" s="38"/>
      <c r="F10" s="38">
        <v>100</v>
      </c>
      <c r="G10" s="38">
        <v>200</v>
      </c>
      <c r="H10" s="38">
        <v>400</v>
      </c>
      <c r="I10" s="38" t="s">
        <v>35</v>
      </c>
      <c r="J10" s="38"/>
      <c r="K10" s="38"/>
      <c r="L10" s="38"/>
      <c r="M10" s="38"/>
      <c r="N10" s="38" t="s">
        <v>36</v>
      </c>
      <c r="O10" s="38">
        <v>115</v>
      </c>
      <c r="P10" s="38" t="s">
        <v>37</v>
      </c>
      <c r="Q10" s="39"/>
      <c r="R10" s="9">
        <v>11.889699999999999</v>
      </c>
      <c r="S10" s="9">
        <v>40.816000000000003</v>
      </c>
      <c r="T10" s="73">
        <v>120.2931</v>
      </c>
      <c r="U10" s="80">
        <v>120</v>
      </c>
      <c r="V10" s="8" t="s">
        <v>3</v>
      </c>
      <c r="W10" s="12" t="str">
        <f>IF(T10&lt;=70,"compliant","non-compliant")</f>
        <v>non-compliant</v>
      </c>
      <c r="X10" s="12"/>
    </row>
    <row r="11" spans="1:24" x14ac:dyDescent="0.25">
      <c r="A11" s="28" t="s">
        <v>38</v>
      </c>
      <c r="B11" s="28" t="s">
        <v>15</v>
      </c>
      <c r="C11" s="38" t="s">
        <v>39</v>
      </c>
      <c r="D11" s="38">
        <v>1.4999999999999999E-2</v>
      </c>
      <c r="E11" s="38">
        <v>0.1</v>
      </c>
      <c r="F11" s="38">
        <v>1</v>
      </c>
      <c r="G11" s="38">
        <v>2</v>
      </c>
      <c r="H11" s="38">
        <v>10</v>
      </c>
      <c r="I11" s="38" t="s">
        <v>40</v>
      </c>
      <c r="J11" s="38"/>
      <c r="K11" s="38"/>
      <c r="L11" s="38"/>
      <c r="M11" s="38"/>
      <c r="N11" s="38"/>
      <c r="O11" s="38"/>
      <c r="P11" s="38"/>
      <c r="Q11" s="39"/>
      <c r="R11" s="9">
        <v>0.02</v>
      </c>
      <c r="S11" s="9">
        <v>4.4499999999999998E-2</v>
      </c>
      <c r="T11" s="73">
        <v>0.25</v>
      </c>
      <c r="U11" s="99">
        <v>0.05</v>
      </c>
      <c r="V11" s="100" t="s">
        <v>0</v>
      </c>
      <c r="W11" s="12" t="str">
        <f>IF(S11&lt;=0.15,"compliant","non-compliant")</f>
        <v>compliant</v>
      </c>
      <c r="X11" s="12"/>
    </row>
    <row r="12" spans="1:24" x14ac:dyDescent="0.25">
      <c r="A12" s="28" t="s">
        <v>41</v>
      </c>
      <c r="B12" s="28" t="s">
        <v>15</v>
      </c>
      <c r="C12" s="38"/>
      <c r="D12" s="38"/>
      <c r="E12" s="38"/>
      <c r="F12" s="38">
        <v>6</v>
      </c>
      <c r="G12" s="38">
        <v>10</v>
      </c>
      <c r="H12" s="38">
        <v>20</v>
      </c>
      <c r="I12" s="38" t="s">
        <v>42</v>
      </c>
      <c r="J12" s="38"/>
      <c r="K12" s="38"/>
      <c r="L12" s="38"/>
      <c r="M12" s="38"/>
      <c r="N12" s="38"/>
      <c r="O12" s="38"/>
      <c r="P12" s="38" t="s">
        <v>43</v>
      </c>
      <c r="Q12" s="39"/>
      <c r="R12" s="9">
        <v>0.02</v>
      </c>
      <c r="S12" s="9">
        <v>5.5E-2</v>
      </c>
      <c r="T12" s="73">
        <v>0.63144999999999996</v>
      </c>
      <c r="U12" s="80">
        <v>0.5</v>
      </c>
      <c r="V12" s="8" t="s">
        <v>1</v>
      </c>
      <c r="W12" s="12" t="str">
        <f>IF(S12&lt;=10,"compliant","non-compliant")</f>
        <v>compliant</v>
      </c>
      <c r="X12" s="12"/>
    </row>
    <row r="13" spans="1:24" x14ac:dyDescent="0.25">
      <c r="A13" s="28" t="s">
        <v>44</v>
      </c>
      <c r="B13" s="28" t="s">
        <v>15</v>
      </c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40"/>
      <c r="R13" s="9">
        <v>2.58E-2</v>
      </c>
      <c r="S13" s="9">
        <v>7.8E-2</v>
      </c>
      <c r="T13" s="73">
        <v>0.43619999999999998</v>
      </c>
      <c r="U13" s="81">
        <v>0.25</v>
      </c>
      <c r="V13" s="8"/>
      <c r="W13" s="12"/>
      <c r="X13" s="12"/>
    </row>
    <row r="14" spans="1:24" ht="15" customHeight="1" x14ac:dyDescent="0.25">
      <c r="A14" s="28" t="s">
        <v>45</v>
      </c>
      <c r="B14" s="28"/>
      <c r="C14" s="117" t="s">
        <v>46</v>
      </c>
      <c r="D14" s="117"/>
      <c r="E14" s="117"/>
      <c r="F14" s="42" t="s">
        <v>47</v>
      </c>
      <c r="G14" s="42"/>
      <c r="H14" s="42"/>
      <c r="I14" s="42"/>
      <c r="J14" s="43" t="s">
        <v>48</v>
      </c>
      <c r="K14" s="43" t="s">
        <v>49</v>
      </c>
      <c r="L14" s="43" t="s">
        <v>49</v>
      </c>
      <c r="M14" s="43" t="s">
        <v>50</v>
      </c>
      <c r="N14" s="43" t="s">
        <v>51</v>
      </c>
      <c r="O14" s="43"/>
      <c r="P14" s="44"/>
      <c r="Q14" s="45" t="s">
        <v>52</v>
      </c>
      <c r="R14" s="9">
        <v>7.2220000000000004</v>
      </c>
      <c r="S14" s="9">
        <v>8.1690000000000005</v>
      </c>
      <c r="T14" s="73">
        <v>8.6</v>
      </c>
      <c r="U14" s="81" t="s">
        <v>91</v>
      </c>
      <c r="V14" s="9" t="s">
        <v>3</v>
      </c>
      <c r="W14" s="12" t="str">
        <f>IF(R14&gt;=6.5,"compliant","non-compliant")</f>
        <v>compliant</v>
      </c>
      <c r="X14" s="12" t="str">
        <f>IF(T14&lt;=8.4,"compliant","non-compliant")</f>
        <v>non-compliant</v>
      </c>
    </row>
    <row r="15" spans="1:24" x14ac:dyDescent="0.25">
      <c r="A15" s="28" t="s">
        <v>53</v>
      </c>
      <c r="B15" s="28" t="s">
        <v>15</v>
      </c>
      <c r="C15" s="38" t="s">
        <v>54</v>
      </c>
      <c r="D15" s="38">
        <v>2.5000000000000001E-2</v>
      </c>
      <c r="E15" s="38" t="s">
        <v>55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9"/>
      <c r="R15" s="9">
        <v>5.0000000000000001E-3</v>
      </c>
      <c r="S15" s="9">
        <v>1.95E-2</v>
      </c>
      <c r="T15" s="9">
        <v>7.4899999999999994E-2</v>
      </c>
      <c r="U15" s="82">
        <v>0.02</v>
      </c>
      <c r="V15" s="8" t="s">
        <v>0</v>
      </c>
      <c r="W15" s="12" t="str">
        <f>IF(S15&lt;=0.025,"compliant","non-compliant")</f>
        <v>compliant</v>
      </c>
      <c r="X15" s="12"/>
    </row>
    <row r="16" spans="1:24" ht="34.5" x14ac:dyDescent="0.25">
      <c r="A16" s="28" t="s">
        <v>56</v>
      </c>
      <c r="B16" s="28" t="s">
        <v>15</v>
      </c>
      <c r="C16" s="38"/>
      <c r="D16" s="38"/>
      <c r="E16" s="38"/>
      <c r="F16" s="38">
        <v>200</v>
      </c>
      <c r="G16" s="38"/>
      <c r="H16" s="38">
        <v>400</v>
      </c>
      <c r="I16" s="38"/>
      <c r="J16" s="38">
        <v>30</v>
      </c>
      <c r="K16" s="38">
        <v>80</v>
      </c>
      <c r="L16" s="38">
        <v>200</v>
      </c>
      <c r="M16" s="38">
        <v>500</v>
      </c>
      <c r="N16" s="38"/>
      <c r="O16" s="38"/>
      <c r="P16" s="38" t="s">
        <v>22</v>
      </c>
      <c r="Q16" s="39"/>
      <c r="R16" s="9">
        <v>2</v>
      </c>
      <c r="S16" s="9">
        <v>14.32</v>
      </c>
      <c r="T16" s="9">
        <v>31.902750000000001</v>
      </c>
      <c r="U16" s="80">
        <v>35</v>
      </c>
      <c r="V16" s="70" t="s">
        <v>104</v>
      </c>
      <c r="W16" s="12" t="str">
        <f>IF(T16&lt;=400,"compliant","non-complaint")</f>
        <v>compliant</v>
      </c>
      <c r="X16" s="12"/>
    </row>
    <row r="17" spans="1:24" x14ac:dyDescent="0.25">
      <c r="A17" s="28" t="s">
        <v>57</v>
      </c>
      <c r="B17" s="28" t="s">
        <v>15</v>
      </c>
      <c r="C17" s="38"/>
      <c r="D17" s="38"/>
      <c r="E17" s="38"/>
      <c r="F17" s="38"/>
      <c r="G17" s="38"/>
      <c r="H17" s="38"/>
      <c r="I17" s="38"/>
      <c r="J17" s="38">
        <v>50</v>
      </c>
      <c r="K17" s="38">
        <v>120</v>
      </c>
      <c r="L17" s="38">
        <v>300</v>
      </c>
      <c r="M17" s="38">
        <v>1200</v>
      </c>
      <c r="N17" s="38"/>
      <c r="O17" s="38"/>
      <c r="P17" s="38"/>
      <c r="Q17" s="39"/>
      <c r="R17" s="9">
        <v>43.9</v>
      </c>
      <c r="S17" s="9">
        <v>121.1165</v>
      </c>
      <c r="T17" s="9">
        <v>235.35589999999999</v>
      </c>
      <c r="U17" s="81">
        <v>240</v>
      </c>
      <c r="V17" s="8" t="s">
        <v>2</v>
      </c>
      <c r="W17" s="12" t="str">
        <f>IF(T17&lt;=300,"compliant","non-compliant")</f>
        <v>compliant</v>
      </c>
      <c r="X17" s="12"/>
    </row>
    <row r="18" spans="1:24" x14ac:dyDescent="0.25">
      <c r="A18" s="10" t="s">
        <v>58</v>
      </c>
      <c r="B18" s="29"/>
      <c r="C18" s="38"/>
      <c r="D18" s="38"/>
      <c r="E18" s="38"/>
      <c r="F18" s="38">
        <v>5</v>
      </c>
      <c r="G18" s="38">
        <v>10</v>
      </c>
      <c r="H18" s="38">
        <v>20</v>
      </c>
      <c r="I18" s="38" t="s">
        <v>42</v>
      </c>
      <c r="J18" s="38"/>
      <c r="K18" s="38"/>
      <c r="L18" s="38"/>
      <c r="M18" s="38"/>
      <c r="N18" s="38"/>
      <c r="O18" s="38"/>
      <c r="P18" s="38"/>
      <c r="Q18" s="38"/>
      <c r="R18" s="30"/>
      <c r="S18" s="30"/>
      <c r="T18" s="30"/>
      <c r="U18" s="84">
        <v>5</v>
      </c>
      <c r="V18" s="23" t="s">
        <v>1</v>
      </c>
      <c r="W18" s="8"/>
      <c r="X18" s="8"/>
    </row>
    <row r="19" spans="1:24" x14ac:dyDescent="0.25">
      <c r="A19" s="10" t="s">
        <v>59</v>
      </c>
      <c r="B19" s="10" t="s">
        <v>15</v>
      </c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8"/>
      <c r="S19" s="8"/>
      <c r="T19" s="8"/>
      <c r="U19" s="84">
        <v>9</v>
      </c>
      <c r="V19" s="23" t="s">
        <v>0</v>
      </c>
      <c r="W19" s="8"/>
      <c r="X19" s="8"/>
    </row>
    <row r="20" spans="1:24" x14ac:dyDescent="0.25">
      <c r="A20" s="10" t="s">
        <v>60</v>
      </c>
      <c r="B20" s="10" t="s">
        <v>61</v>
      </c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 t="s">
        <v>28</v>
      </c>
      <c r="O20" s="38">
        <v>8</v>
      </c>
      <c r="P20" s="38"/>
      <c r="Q20" s="38"/>
      <c r="R20" s="8"/>
      <c r="S20" s="8"/>
      <c r="T20" s="8"/>
      <c r="U20" s="84">
        <v>2</v>
      </c>
      <c r="V20" s="23" t="s">
        <v>3</v>
      </c>
      <c r="W20" s="12"/>
      <c r="X20" s="8"/>
    </row>
    <row r="21" spans="1:24" ht="22.5" x14ac:dyDescent="0.25">
      <c r="A21" s="10" t="s">
        <v>62</v>
      </c>
      <c r="B21" s="10" t="s">
        <v>15</v>
      </c>
      <c r="C21" s="38"/>
      <c r="D21" s="38"/>
      <c r="E21" s="38"/>
      <c r="F21" s="38"/>
      <c r="G21" s="38"/>
      <c r="H21" s="38"/>
      <c r="I21" s="38"/>
      <c r="J21" s="38">
        <v>3</v>
      </c>
      <c r="K21" s="38">
        <v>5</v>
      </c>
      <c r="L21" s="38">
        <v>5</v>
      </c>
      <c r="M21" s="38">
        <v>25</v>
      </c>
      <c r="N21" s="74" t="s">
        <v>63</v>
      </c>
      <c r="O21" s="74"/>
      <c r="P21" s="38"/>
      <c r="Q21" s="38"/>
      <c r="R21" s="8"/>
      <c r="S21" s="8"/>
      <c r="T21" s="8"/>
      <c r="U21" s="84">
        <v>25</v>
      </c>
      <c r="V21" s="23" t="s">
        <v>3</v>
      </c>
      <c r="W21" s="12"/>
      <c r="X21" s="8"/>
    </row>
    <row r="22" spans="1:24" x14ac:dyDescent="0.25">
      <c r="A22" s="10" t="s">
        <v>64</v>
      </c>
      <c r="B22" s="13" t="s">
        <v>65</v>
      </c>
      <c r="C22" s="38"/>
      <c r="D22" s="38"/>
      <c r="E22" s="38"/>
      <c r="F22" s="38">
        <v>1E-3</v>
      </c>
      <c r="G22" s="38">
        <v>1.4999999999999999E-2</v>
      </c>
      <c r="H22" s="38">
        <v>0.1</v>
      </c>
      <c r="I22" s="38"/>
      <c r="J22" s="38"/>
      <c r="K22" s="38"/>
      <c r="L22" s="38"/>
      <c r="M22" s="38"/>
      <c r="N22" s="38"/>
      <c r="O22" s="38"/>
      <c r="P22" s="38"/>
      <c r="Q22" s="38" t="s">
        <v>66</v>
      </c>
      <c r="R22" s="8"/>
      <c r="S22" s="8"/>
      <c r="T22" s="8"/>
      <c r="U22" s="84">
        <v>1E-3</v>
      </c>
      <c r="V22" s="23"/>
      <c r="W22" s="8"/>
      <c r="X22" s="8"/>
    </row>
    <row r="23" spans="1:24" x14ac:dyDescent="0.25">
      <c r="A23" s="14" t="s">
        <v>67</v>
      </c>
      <c r="B23" s="10" t="s">
        <v>68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 t="s">
        <v>69</v>
      </c>
      <c r="R23" s="8"/>
      <c r="S23" s="8"/>
      <c r="T23" s="8"/>
      <c r="U23" s="84">
        <v>130</v>
      </c>
      <c r="V23" s="23" t="s">
        <v>92</v>
      </c>
      <c r="W23" s="8"/>
      <c r="X23" s="8"/>
    </row>
    <row r="24" spans="1:24" x14ac:dyDescent="0.25">
      <c r="A24" s="15" t="s">
        <v>70</v>
      </c>
      <c r="B24" s="10" t="s">
        <v>68</v>
      </c>
      <c r="C24" s="38"/>
      <c r="D24" s="38"/>
      <c r="E24" s="38"/>
      <c r="F24" s="38">
        <v>0</v>
      </c>
      <c r="G24" s="38">
        <v>1</v>
      </c>
      <c r="H24" s="38">
        <v>10</v>
      </c>
      <c r="I24" s="38">
        <v>100</v>
      </c>
      <c r="J24" s="38"/>
      <c r="K24" s="38"/>
      <c r="L24" s="38"/>
      <c r="M24" s="38"/>
      <c r="N24" s="38" t="s">
        <v>71</v>
      </c>
      <c r="O24" s="38"/>
      <c r="P24" s="38" t="s">
        <v>72</v>
      </c>
      <c r="Q24" s="38" t="s">
        <v>69</v>
      </c>
      <c r="R24" s="8"/>
      <c r="S24" s="8"/>
      <c r="T24" s="8"/>
      <c r="U24" s="84">
        <v>130</v>
      </c>
      <c r="V24" s="23" t="s">
        <v>92</v>
      </c>
      <c r="W24" s="8"/>
      <c r="X24" s="8"/>
    </row>
    <row r="25" spans="1:24" x14ac:dyDescent="0.25">
      <c r="A25" s="10" t="s">
        <v>73</v>
      </c>
      <c r="B25" s="10" t="s">
        <v>15</v>
      </c>
      <c r="C25" s="38" t="s">
        <v>98</v>
      </c>
      <c r="D25" s="38" t="s">
        <v>75</v>
      </c>
      <c r="E25" s="38" t="s">
        <v>76</v>
      </c>
      <c r="F25" s="38">
        <v>0.15</v>
      </c>
      <c r="G25" s="38">
        <v>0.5</v>
      </c>
      <c r="H25" s="38" t="s">
        <v>77</v>
      </c>
      <c r="I25" s="38"/>
      <c r="J25" s="38"/>
      <c r="K25" s="38"/>
      <c r="L25" s="38"/>
      <c r="M25" s="38"/>
      <c r="N25" s="38" t="s">
        <v>86</v>
      </c>
      <c r="O25" s="38">
        <v>20</v>
      </c>
      <c r="P25" s="38">
        <v>5</v>
      </c>
      <c r="Q25" s="38"/>
      <c r="R25" s="8"/>
      <c r="S25" s="8"/>
      <c r="T25" s="8"/>
      <c r="U25" s="84">
        <v>0.01</v>
      </c>
      <c r="V25" s="23" t="s">
        <v>0</v>
      </c>
      <c r="W25" s="8"/>
      <c r="X25" s="8"/>
    </row>
    <row r="26" spans="1:24" x14ac:dyDescent="0.25">
      <c r="A26" s="10" t="s">
        <v>78</v>
      </c>
      <c r="B26" s="10" t="s">
        <v>15</v>
      </c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 t="s">
        <v>79</v>
      </c>
      <c r="O26" s="38">
        <v>1</v>
      </c>
      <c r="P26" s="38">
        <v>5</v>
      </c>
      <c r="Q26" s="38"/>
      <c r="R26" s="8"/>
      <c r="S26" s="8"/>
      <c r="T26" s="8"/>
      <c r="U26" s="84">
        <v>5</v>
      </c>
      <c r="V26" s="23" t="s">
        <v>3</v>
      </c>
      <c r="W26" s="8"/>
      <c r="X26" s="8"/>
    </row>
    <row r="27" spans="1:24" x14ac:dyDescent="0.25">
      <c r="A27" s="10" t="s">
        <v>80</v>
      </c>
      <c r="B27" s="10" t="s">
        <v>15</v>
      </c>
      <c r="C27" s="38" t="s">
        <v>39</v>
      </c>
      <c r="D27" s="38">
        <v>1.4E-2</v>
      </c>
      <c r="E27" s="38">
        <v>0.2</v>
      </c>
      <c r="F27" s="38">
        <v>0.05</v>
      </c>
      <c r="G27" s="38"/>
      <c r="H27" s="38">
        <v>1</v>
      </c>
      <c r="I27" s="38"/>
      <c r="J27" s="38"/>
      <c r="K27" s="38"/>
      <c r="L27" s="38"/>
      <c r="M27" s="38"/>
      <c r="N27" s="38" t="s">
        <v>81</v>
      </c>
      <c r="O27" s="38">
        <v>1</v>
      </c>
      <c r="P27" s="38" t="s">
        <v>82</v>
      </c>
      <c r="Q27" s="38"/>
      <c r="R27" s="8"/>
      <c r="S27" s="8"/>
      <c r="T27" s="8"/>
      <c r="U27" s="84">
        <v>7.0000000000000001E-3</v>
      </c>
      <c r="V27" s="23" t="s">
        <v>0</v>
      </c>
      <c r="W27" s="8"/>
      <c r="X27" s="8"/>
    </row>
    <row r="28" spans="1:24" x14ac:dyDescent="0.25">
      <c r="A28" s="10" t="s">
        <v>83</v>
      </c>
      <c r="B28" s="10" t="s">
        <v>15</v>
      </c>
      <c r="C28" s="117" t="s">
        <v>84</v>
      </c>
      <c r="D28" s="117"/>
      <c r="E28" s="117"/>
      <c r="F28" s="38">
        <v>0.1</v>
      </c>
      <c r="G28" s="38">
        <v>0.3</v>
      </c>
      <c r="H28" s="38">
        <v>1</v>
      </c>
      <c r="I28" s="38" t="s">
        <v>85</v>
      </c>
      <c r="J28" s="38">
        <v>0.1</v>
      </c>
      <c r="K28" s="38">
        <v>0.2</v>
      </c>
      <c r="L28" s="38">
        <v>0.3</v>
      </c>
      <c r="M28" s="38">
        <v>10</v>
      </c>
      <c r="N28" s="38" t="s">
        <v>86</v>
      </c>
      <c r="O28" s="38">
        <v>20</v>
      </c>
      <c r="P28" s="38" t="s">
        <v>87</v>
      </c>
      <c r="Q28" s="38"/>
      <c r="R28" s="8"/>
      <c r="S28" s="8"/>
      <c r="T28" s="8"/>
      <c r="U28" s="84">
        <v>0.1</v>
      </c>
      <c r="V28" s="23" t="s">
        <v>1</v>
      </c>
      <c r="W28" s="12"/>
      <c r="X28" s="8"/>
    </row>
    <row r="29" spans="1:24" x14ac:dyDescent="0.25">
      <c r="A29" s="10" t="s">
        <v>88</v>
      </c>
      <c r="B29" s="10" t="s">
        <v>15</v>
      </c>
      <c r="C29" s="38">
        <v>0.18</v>
      </c>
      <c r="D29" s="38">
        <v>0.37</v>
      </c>
      <c r="E29" s="38">
        <v>1.3</v>
      </c>
      <c r="F29" s="38">
        <v>0.05</v>
      </c>
      <c r="G29" s="38">
        <v>0.15</v>
      </c>
      <c r="H29" s="38">
        <v>1</v>
      </c>
      <c r="I29" s="38" t="s">
        <v>85</v>
      </c>
      <c r="J29" s="38">
        <v>0.05</v>
      </c>
      <c r="K29" s="38">
        <v>0.1</v>
      </c>
      <c r="L29" s="38">
        <v>0.2</v>
      </c>
      <c r="M29" s="38">
        <v>10</v>
      </c>
      <c r="N29" s="38" t="s">
        <v>89</v>
      </c>
      <c r="O29" s="38">
        <v>10</v>
      </c>
      <c r="P29" s="38">
        <v>10</v>
      </c>
      <c r="Q29" s="38"/>
      <c r="R29" s="8"/>
      <c r="S29" s="8"/>
      <c r="T29" s="8"/>
      <c r="U29" s="84">
        <v>0.02</v>
      </c>
      <c r="V29" s="23" t="s">
        <v>3</v>
      </c>
      <c r="W29" s="12"/>
      <c r="X29" s="8"/>
    </row>
    <row r="30" spans="1:24" x14ac:dyDescent="0.25">
      <c r="N30" s="75"/>
      <c r="O30" s="75"/>
    </row>
    <row r="31" spans="1:24" x14ac:dyDescent="0.25">
      <c r="N31" s="76"/>
      <c r="O31" s="76"/>
    </row>
    <row r="32" spans="1:24" x14ac:dyDescent="0.25">
      <c r="N32" s="76"/>
      <c r="O32" s="76"/>
    </row>
    <row r="33" spans="14:15" x14ac:dyDescent="0.25">
      <c r="N33" s="76"/>
      <c r="O33" s="76"/>
    </row>
    <row r="34" spans="14:15" x14ac:dyDescent="0.25">
      <c r="N34" s="76"/>
      <c r="O34" s="76"/>
    </row>
    <row r="35" spans="14:15" x14ac:dyDescent="0.25">
      <c r="N35" s="76"/>
      <c r="O35" s="76"/>
    </row>
    <row r="36" spans="14:15" x14ac:dyDescent="0.25">
      <c r="N36" s="76"/>
      <c r="O36" s="76"/>
    </row>
    <row r="37" spans="14:15" x14ac:dyDescent="0.25">
      <c r="N37" s="76"/>
      <c r="O37" s="76"/>
    </row>
    <row r="38" spans="14:15" x14ac:dyDescent="0.25">
      <c r="N38" s="76"/>
      <c r="O38" s="76"/>
    </row>
    <row r="39" spans="14:15" x14ac:dyDescent="0.25">
      <c r="N39" s="76"/>
      <c r="O39" s="76"/>
    </row>
    <row r="40" spans="14:15" x14ac:dyDescent="0.25">
      <c r="N40" s="76"/>
      <c r="O40" s="76"/>
    </row>
    <row r="41" spans="14:15" x14ac:dyDescent="0.25">
      <c r="N41" s="76"/>
      <c r="O41" s="76"/>
    </row>
    <row r="42" spans="14:15" x14ac:dyDescent="0.25">
      <c r="N42" s="76"/>
      <c r="O42" s="76"/>
    </row>
    <row r="43" spans="14:15" x14ac:dyDescent="0.25">
      <c r="N43" s="76"/>
      <c r="O43" s="76"/>
    </row>
    <row r="44" spans="14:15" x14ac:dyDescent="0.25">
      <c r="N44" s="76"/>
      <c r="O44" s="76"/>
    </row>
    <row r="45" spans="14:15" x14ac:dyDescent="0.25">
      <c r="N45" s="76"/>
      <c r="O45" s="76"/>
    </row>
    <row r="46" spans="14:15" x14ac:dyDescent="0.25">
      <c r="N46" s="76"/>
      <c r="O46" s="76"/>
    </row>
    <row r="47" spans="14:15" x14ac:dyDescent="0.25">
      <c r="N47" s="76"/>
      <c r="O47" s="76"/>
    </row>
    <row r="48" spans="14:15" x14ac:dyDescent="0.25">
      <c r="N48" s="76"/>
      <c r="O48" s="76"/>
    </row>
    <row r="49" spans="14:15" x14ac:dyDescent="0.25">
      <c r="N49" s="76"/>
      <c r="O49" s="76"/>
    </row>
    <row r="50" spans="14:15" x14ac:dyDescent="0.25">
      <c r="N50" s="76"/>
      <c r="O50" s="76"/>
    </row>
    <row r="51" spans="14:15" x14ac:dyDescent="0.25">
      <c r="N51" s="76"/>
      <c r="O51" s="76"/>
    </row>
    <row r="52" spans="14:15" x14ac:dyDescent="0.25">
      <c r="N52" s="76"/>
      <c r="O52" s="76"/>
    </row>
    <row r="53" spans="14:15" x14ac:dyDescent="0.25">
      <c r="N53" s="76"/>
      <c r="O53" s="76"/>
    </row>
    <row r="54" spans="14:15" x14ac:dyDescent="0.25">
      <c r="N54" s="76"/>
      <c r="O54" s="76"/>
    </row>
    <row r="55" spans="14:15" x14ac:dyDescent="0.25">
      <c r="N55" s="76"/>
      <c r="O55" s="76"/>
    </row>
    <row r="56" spans="14:15" x14ac:dyDescent="0.25">
      <c r="N56" s="76"/>
      <c r="O56" s="76"/>
    </row>
    <row r="57" spans="14:15" x14ac:dyDescent="0.25">
      <c r="N57" s="76"/>
      <c r="O57" s="76"/>
    </row>
    <row r="58" spans="14:15" x14ac:dyDescent="0.25">
      <c r="N58" s="76"/>
      <c r="O58" s="76"/>
    </row>
    <row r="59" spans="14:15" x14ac:dyDescent="0.25">
      <c r="N59" s="76"/>
      <c r="O59" s="76"/>
    </row>
    <row r="60" spans="14:15" x14ac:dyDescent="0.25">
      <c r="N60" s="76"/>
      <c r="O60" s="76"/>
    </row>
    <row r="61" spans="14:15" x14ac:dyDescent="0.25">
      <c r="N61" s="76"/>
      <c r="O61" s="76"/>
    </row>
    <row r="62" spans="14:15" x14ac:dyDescent="0.25">
      <c r="N62" s="76"/>
      <c r="O62" s="76"/>
    </row>
    <row r="63" spans="14:15" x14ac:dyDescent="0.25">
      <c r="N63" s="78"/>
      <c r="O63" s="78"/>
    </row>
    <row r="64" spans="14:15" x14ac:dyDescent="0.25">
      <c r="N64" s="12"/>
      <c r="O64" s="12"/>
    </row>
    <row r="65" spans="14:15" x14ac:dyDescent="0.25">
      <c r="N65" s="12"/>
      <c r="O65" s="12"/>
    </row>
    <row r="66" spans="14:15" x14ac:dyDescent="0.25">
      <c r="N66" s="12"/>
      <c r="O66" s="12"/>
    </row>
    <row r="67" spans="14:15" x14ac:dyDescent="0.25">
      <c r="N67" s="12"/>
      <c r="O67" s="12"/>
    </row>
    <row r="68" spans="14:15" x14ac:dyDescent="0.25">
      <c r="N68" s="12"/>
      <c r="O68" s="12"/>
    </row>
    <row r="69" spans="14:15" x14ac:dyDescent="0.25">
      <c r="N69" s="12"/>
      <c r="O69" s="12"/>
    </row>
    <row r="70" spans="14:15" x14ac:dyDescent="0.25">
      <c r="N70" s="12"/>
      <c r="O70" s="12"/>
    </row>
    <row r="71" spans="14:15" x14ac:dyDescent="0.25">
      <c r="N71" s="12"/>
      <c r="O71" s="12"/>
    </row>
    <row r="72" spans="14:15" x14ac:dyDescent="0.25">
      <c r="N72" s="12"/>
      <c r="O72" s="12"/>
    </row>
    <row r="73" spans="14:15" x14ac:dyDescent="0.25">
      <c r="N73" s="12"/>
      <c r="O73" s="12"/>
    </row>
    <row r="74" spans="14:15" x14ac:dyDescent="0.25">
      <c r="N74" s="12"/>
      <c r="O74" s="12"/>
    </row>
    <row r="75" spans="14:15" x14ac:dyDescent="0.25">
      <c r="N75" s="12"/>
      <c r="O75" s="12"/>
    </row>
    <row r="76" spans="14:15" x14ac:dyDescent="0.25">
      <c r="N76" s="12"/>
      <c r="O76" s="12"/>
    </row>
    <row r="77" spans="14:15" x14ac:dyDescent="0.25">
      <c r="N77" s="79"/>
      <c r="O77" s="79"/>
    </row>
    <row r="78" spans="14:15" x14ac:dyDescent="0.25">
      <c r="N78" s="76"/>
      <c r="O78" s="76"/>
    </row>
    <row r="79" spans="14:15" x14ac:dyDescent="0.25">
      <c r="N79" s="76"/>
      <c r="O79" s="76"/>
    </row>
    <row r="80" spans="14:15" x14ac:dyDescent="0.25">
      <c r="N80" s="76"/>
      <c r="O80" s="76"/>
    </row>
    <row r="81" spans="14:15" x14ac:dyDescent="0.25">
      <c r="N81" s="76"/>
      <c r="O81" s="76"/>
    </row>
    <row r="82" spans="14:15" x14ac:dyDescent="0.25">
      <c r="N82" s="76"/>
      <c r="O82" s="76"/>
    </row>
    <row r="83" spans="14:15" x14ac:dyDescent="0.25">
      <c r="N83" s="76"/>
      <c r="O83" s="76"/>
    </row>
    <row r="84" spans="14:15" x14ac:dyDescent="0.25">
      <c r="N84" s="76"/>
      <c r="O84" s="76"/>
    </row>
    <row r="85" spans="14:15" x14ac:dyDescent="0.25">
      <c r="N85" s="76"/>
      <c r="O85" s="76"/>
    </row>
    <row r="86" spans="14:15" x14ac:dyDescent="0.25">
      <c r="N86" s="76"/>
      <c r="O86" s="76"/>
    </row>
    <row r="87" spans="14:15" x14ac:dyDescent="0.25">
      <c r="N87" s="76"/>
      <c r="O87" s="76"/>
    </row>
    <row r="88" spans="14:15" x14ac:dyDescent="0.25">
      <c r="N88" s="76"/>
      <c r="O88" s="76"/>
    </row>
    <row r="89" spans="14:15" x14ac:dyDescent="0.25">
      <c r="N89" s="76"/>
      <c r="O89" s="76"/>
    </row>
    <row r="90" spans="14:15" x14ac:dyDescent="0.25">
      <c r="N90" s="76"/>
      <c r="O90" s="76"/>
    </row>
    <row r="91" spans="14:15" x14ac:dyDescent="0.25">
      <c r="N91" s="76"/>
      <c r="O91" s="76"/>
    </row>
    <row r="92" spans="14:15" x14ac:dyDescent="0.25">
      <c r="N92" s="76"/>
      <c r="O92" s="76"/>
    </row>
    <row r="93" spans="14:15" x14ac:dyDescent="0.25">
      <c r="N93" s="76"/>
      <c r="O93" s="76"/>
    </row>
    <row r="94" spans="14:15" x14ac:dyDescent="0.25">
      <c r="N94" s="76"/>
      <c r="O94" s="76"/>
    </row>
    <row r="95" spans="14:15" x14ac:dyDescent="0.25">
      <c r="N95" s="76"/>
      <c r="O95" s="76"/>
    </row>
    <row r="96" spans="14:15" x14ac:dyDescent="0.25">
      <c r="N96" s="76"/>
      <c r="O96" s="76"/>
    </row>
    <row r="97" spans="14:15" x14ac:dyDescent="0.25">
      <c r="N97" s="76"/>
      <c r="O97" s="76"/>
    </row>
    <row r="98" spans="14:15" x14ac:dyDescent="0.25">
      <c r="N98" s="76"/>
      <c r="O98" s="76"/>
    </row>
    <row r="99" spans="14:15" x14ac:dyDescent="0.25">
      <c r="N99" s="76"/>
      <c r="O99" s="76"/>
    </row>
    <row r="100" spans="14:15" x14ac:dyDescent="0.25">
      <c r="N100" s="76"/>
      <c r="O100" s="76"/>
    </row>
    <row r="101" spans="14:15" x14ac:dyDescent="0.25">
      <c r="N101" s="76"/>
      <c r="O101" s="76"/>
    </row>
    <row r="102" spans="14:15" x14ac:dyDescent="0.25">
      <c r="N102" s="76"/>
      <c r="O102" s="76"/>
    </row>
    <row r="103" spans="14:15" x14ac:dyDescent="0.25">
      <c r="N103" s="76"/>
      <c r="O103" s="76"/>
    </row>
    <row r="104" spans="14:15" x14ac:dyDescent="0.25">
      <c r="N104" s="76"/>
      <c r="O104" s="76"/>
    </row>
  </sheetData>
  <sheetProtection password="E65E" sheet="1" objects="1" scenarios="1" selectLockedCells="1" selectUnlockedCells="1"/>
  <mergeCells count="8">
    <mergeCell ref="V1:W2"/>
    <mergeCell ref="R1:T1"/>
    <mergeCell ref="C14:E14"/>
    <mergeCell ref="C28:E28"/>
    <mergeCell ref="C1:E1"/>
    <mergeCell ref="F1:I1"/>
    <mergeCell ref="J1:M1"/>
    <mergeCell ref="N1:O1"/>
  </mergeCells>
  <conditionalFormatting sqref="W4">
    <cfRule type="cellIs" dxfId="24" priority="6" operator="equal">
      <formula>"non-compliant"</formula>
    </cfRule>
    <cfRule type="cellIs" dxfId="23" priority="7" operator="greaterThan">
      <formula>"non-compliant"</formula>
    </cfRule>
  </conditionalFormatting>
  <conditionalFormatting sqref="W3:X10 W16:X18 X15 X11:X13">
    <cfRule type="cellIs" dxfId="22" priority="5" operator="equal">
      <formula>"non-compliant"</formula>
    </cfRule>
  </conditionalFormatting>
  <conditionalFormatting sqref="X14">
    <cfRule type="cellIs" dxfId="21" priority="4" operator="equal">
      <formula>"non-compliant"</formula>
    </cfRule>
  </conditionalFormatting>
  <conditionalFormatting sqref="W12:W13 W15">
    <cfRule type="cellIs" dxfId="20" priority="3" operator="equal">
      <formula>"non-compliant"</formula>
    </cfRule>
  </conditionalFormatting>
  <conditionalFormatting sqref="W14">
    <cfRule type="cellIs" dxfId="19" priority="2" operator="equal">
      <formula>"non-compliant"</formula>
    </cfRule>
  </conditionalFormatting>
  <conditionalFormatting sqref="W11">
    <cfRule type="containsText" dxfId="18" priority="1" operator="containsText" text="non-compliant">
      <formula>NOT(ISERROR(SEARCH("non-compliant",W11)))</formula>
    </cfRule>
  </conditionalFormatting>
  <pageMargins left="0.7" right="0.7" top="0.75" bottom="0.75" header="0.3" footer="0.3"/>
  <pageSetup paperSize="8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104"/>
  <sheetViews>
    <sheetView topLeftCell="H7" zoomScaleNormal="100" workbookViewId="0">
      <selection activeCell="U11" sqref="U11:V11"/>
    </sheetView>
  </sheetViews>
  <sheetFormatPr defaultRowHeight="15" x14ac:dyDescent="0.25"/>
  <cols>
    <col min="1" max="1" width="24.42578125" style="16" customWidth="1"/>
    <col min="2" max="2" width="13.42578125" style="16" customWidth="1"/>
    <col min="3" max="13" width="8.7109375" style="93" customWidth="1"/>
    <col min="14" max="15" width="8.7109375" style="21" customWidth="1"/>
    <col min="16" max="17" width="8.7109375" style="93" customWidth="1"/>
    <col min="18" max="18" width="9.140625" style="17"/>
    <col min="22" max="22" width="14.5703125" customWidth="1"/>
    <col min="23" max="23" width="15" customWidth="1"/>
  </cols>
  <sheetData>
    <row r="1" spans="1:24" ht="22.5" customHeight="1" x14ac:dyDescent="0.25">
      <c r="A1" s="1"/>
      <c r="B1" s="1"/>
      <c r="C1" s="121" t="s">
        <v>0</v>
      </c>
      <c r="D1" s="121"/>
      <c r="E1" s="121"/>
      <c r="F1" s="121" t="s">
        <v>1</v>
      </c>
      <c r="G1" s="121"/>
      <c r="H1" s="121"/>
      <c r="I1" s="121"/>
      <c r="J1" s="121" t="s">
        <v>2</v>
      </c>
      <c r="K1" s="121"/>
      <c r="L1" s="121"/>
      <c r="M1" s="121"/>
      <c r="N1" s="122" t="s">
        <v>3</v>
      </c>
      <c r="O1" s="123"/>
      <c r="P1" s="35" t="s">
        <v>4</v>
      </c>
      <c r="Q1" s="35" t="s">
        <v>5</v>
      </c>
      <c r="R1" s="128" t="s">
        <v>99</v>
      </c>
      <c r="S1" s="129"/>
      <c r="T1" s="130"/>
      <c r="U1" s="3" t="s">
        <v>90</v>
      </c>
      <c r="V1" s="124" t="s">
        <v>101</v>
      </c>
      <c r="W1" s="125"/>
      <c r="X1" s="8"/>
    </row>
    <row r="2" spans="1:24" ht="28.5" customHeight="1" x14ac:dyDescent="0.25">
      <c r="A2" s="4" t="s">
        <v>6</v>
      </c>
      <c r="B2" s="4" t="s">
        <v>7</v>
      </c>
      <c r="C2" s="34" t="s">
        <v>8</v>
      </c>
      <c r="D2" s="34" t="s">
        <v>9</v>
      </c>
      <c r="E2" s="34" t="s">
        <v>10</v>
      </c>
      <c r="F2" s="34" t="s">
        <v>8</v>
      </c>
      <c r="G2" s="34" t="s">
        <v>11</v>
      </c>
      <c r="H2" s="34" t="s">
        <v>12</v>
      </c>
      <c r="I2" s="34" t="s">
        <v>13</v>
      </c>
      <c r="J2" s="34">
        <v>1</v>
      </c>
      <c r="K2" s="34">
        <v>2</v>
      </c>
      <c r="L2" s="34">
        <v>3</v>
      </c>
      <c r="M2" s="34">
        <v>4</v>
      </c>
      <c r="N2" s="34" t="s">
        <v>8</v>
      </c>
      <c r="O2" s="34" t="s">
        <v>105</v>
      </c>
      <c r="P2" s="35" t="s">
        <v>8</v>
      </c>
      <c r="Q2" s="34" t="s">
        <v>8</v>
      </c>
      <c r="R2" s="5"/>
      <c r="S2" s="2"/>
      <c r="T2" s="2"/>
      <c r="U2" s="6"/>
      <c r="V2" s="126"/>
      <c r="W2" s="127"/>
      <c r="X2" s="8"/>
    </row>
    <row r="3" spans="1:24" x14ac:dyDescent="0.25">
      <c r="A3" s="7" t="s">
        <v>14</v>
      </c>
      <c r="B3" s="7" t="s">
        <v>15</v>
      </c>
      <c r="C3" s="38"/>
      <c r="D3" s="38"/>
      <c r="E3" s="38"/>
      <c r="F3" s="38">
        <v>32</v>
      </c>
      <c r="G3" s="38">
        <v>80</v>
      </c>
      <c r="H3" s="38" t="s">
        <v>16</v>
      </c>
      <c r="I3" s="38"/>
      <c r="J3" s="38"/>
      <c r="K3" s="38"/>
      <c r="L3" s="38"/>
      <c r="M3" s="38"/>
      <c r="N3" s="38"/>
      <c r="O3" s="38"/>
      <c r="P3" s="38" t="s">
        <v>17</v>
      </c>
      <c r="Q3" s="38"/>
      <c r="R3" s="5"/>
      <c r="S3" s="2"/>
      <c r="T3" s="2"/>
      <c r="U3" s="94">
        <v>32</v>
      </c>
      <c r="V3" s="8" t="s">
        <v>1</v>
      </c>
      <c r="W3" s="12"/>
      <c r="X3" s="12"/>
    </row>
    <row r="4" spans="1:24" x14ac:dyDescent="0.25">
      <c r="A4" s="7" t="s">
        <v>18</v>
      </c>
      <c r="B4" s="7" t="s">
        <v>15</v>
      </c>
      <c r="C4" s="38"/>
      <c r="D4" s="38"/>
      <c r="E4" s="38"/>
      <c r="F4" s="38">
        <v>100</v>
      </c>
      <c r="G4" s="38">
        <v>200</v>
      </c>
      <c r="H4" s="38">
        <v>600</v>
      </c>
      <c r="I4" s="38" t="s">
        <v>19</v>
      </c>
      <c r="J4" s="38">
        <v>20</v>
      </c>
      <c r="K4" s="38">
        <v>40</v>
      </c>
      <c r="L4" s="38">
        <v>100</v>
      </c>
      <c r="M4" s="38">
        <v>500</v>
      </c>
      <c r="N4" s="38" t="s">
        <v>20</v>
      </c>
      <c r="O4" s="38">
        <v>140</v>
      </c>
      <c r="P4" s="38">
        <v>1500</v>
      </c>
      <c r="Q4" s="38"/>
      <c r="R4" s="5"/>
      <c r="S4" s="2"/>
      <c r="T4" s="2"/>
      <c r="U4" s="94">
        <v>100</v>
      </c>
      <c r="V4" s="8" t="s">
        <v>102</v>
      </c>
      <c r="W4" s="12"/>
      <c r="X4" s="12"/>
    </row>
    <row r="5" spans="1:24" x14ac:dyDescent="0.25">
      <c r="A5" s="7" t="s">
        <v>21</v>
      </c>
      <c r="B5" s="7" t="s">
        <v>15</v>
      </c>
      <c r="C5" s="26"/>
      <c r="D5" s="26"/>
      <c r="E5" s="26"/>
      <c r="F5" s="38">
        <v>450</v>
      </c>
      <c r="G5" s="38">
        <v>1000</v>
      </c>
      <c r="H5" s="38">
        <v>2400</v>
      </c>
      <c r="I5" s="38">
        <v>3400</v>
      </c>
      <c r="J5" s="38">
        <v>100</v>
      </c>
      <c r="K5" s="38">
        <v>200</v>
      </c>
      <c r="L5" s="38">
        <v>450</v>
      </c>
      <c r="M5" s="38">
        <v>1600</v>
      </c>
      <c r="N5" s="38">
        <v>260</v>
      </c>
      <c r="O5" s="38">
        <v>600</v>
      </c>
      <c r="P5" s="38" t="s">
        <v>22</v>
      </c>
      <c r="Q5" s="92"/>
      <c r="R5" s="2"/>
      <c r="S5" s="2"/>
      <c r="T5" s="2"/>
      <c r="U5" s="94">
        <v>260</v>
      </c>
      <c r="V5" s="8" t="s">
        <v>3</v>
      </c>
      <c r="W5" s="12"/>
      <c r="X5" s="12"/>
    </row>
    <row r="6" spans="1:24" x14ac:dyDescent="0.25">
      <c r="A6" s="7" t="s">
        <v>23</v>
      </c>
      <c r="B6" s="7" t="s">
        <v>24</v>
      </c>
      <c r="C6" s="38"/>
      <c r="D6" s="38"/>
      <c r="E6" s="38"/>
      <c r="F6" s="38">
        <v>70</v>
      </c>
      <c r="G6" s="38">
        <v>150</v>
      </c>
      <c r="H6" s="38">
        <v>370</v>
      </c>
      <c r="I6" s="38">
        <v>520</v>
      </c>
      <c r="J6" s="38">
        <v>15</v>
      </c>
      <c r="K6" s="38">
        <v>30</v>
      </c>
      <c r="L6" s="38">
        <v>70</v>
      </c>
      <c r="M6" s="38">
        <v>250</v>
      </c>
      <c r="N6" s="38">
        <v>40</v>
      </c>
      <c r="O6" s="38">
        <v>90</v>
      </c>
      <c r="P6" s="38"/>
      <c r="Q6" s="38"/>
      <c r="R6" s="2"/>
      <c r="S6" s="2"/>
      <c r="T6" s="2"/>
      <c r="U6" s="94">
        <v>40</v>
      </c>
      <c r="V6" s="8" t="s">
        <v>103</v>
      </c>
      <c r="W6" s="12"/>
      <c r="X6" s="12"/>
    </row>
    <row r="7" spans="1:24" x14ac:dyDescent="0.25">
      <c r="A7" s="7" t="s">
        <v>25</v>
      </c>
      <c r="B7" s="7" t="s">
        <v>15</v>
      </c>
      <c r="C7" s="38" t="s">
        <v>26</v>
      </c>
      <c r="D7" s="38">
        <v>1.5</v>
      </c>
      <c r="E7" s="38">
        <v>2.54</v>
      </c>
      <c r="F7" s="38">
        <v>0.7</v>
      </c>
      <c r="G7" s="38">
        <v>1</v>
      </c>
      <c r="H7" s="38">
        <v>1.5</v>
      </c>
      <c r="I7" s="38" t="s">
        <v>27</v>
      </c>
      <c r="J7" s="38"/>
      <c r="K7" s="38"/>
      <c r="L7" s="38"/>
      <c r="M7" s="38"/>
      <c r="N7" s="38" t="s">
        <v>28</v>
      </c>
      <c r="O7" s="38">
        <v>15</v>
      </c>
      <c r="P7" s="38">
        <v>2</v>
      </c>
      <c r="Q7" s="38"/>
      <c r="R7" s="2"/>
      <c r="S7" s="2"/>
      <c r="T7" s="2"/>
      <c r="U7" s="95">
        <v>0.7</v>
      </c>
      <c r="V7" s="8" t="s">
        <v>1</v>
      </c>
      <c r="W7" s="12"/>
      <c r="X7" s="12"/>
    </row>
    <row r="8" spans="1:24" x14ac:dyDescent="0.25">
      <c r="A8" s="7" t="s">
        <v>29</v>
      </c>
      <c r="B8" s="7" t="s">
        <v>15</v>
      </c>
      <c r="C8" s="38"/>
      <c r="D8" s="38"/>
      <c r="E8" s="38"/>
      <c r="F8" s="38" t="s">
        <v>30</v>
      </c>
      <c r="G8" s="38">
        <v>50</v>
      </c>
      <c r="H8" s="38">
        <v>100</v>
      </c>
      <c r="I8" s="38" t="s">
        <v>31</v>
      </c>
      <c r="J8" s="38"/>
      <c r="K8" s="38"/>
      <c r="L8" s="38"/>
      <c r="M8" s="38"/>
      <c r="N8" s="38"/>
      <c r="O8" s="38"/>
      <c r="P8" s="38"/>
      <c r="Q8" s="38"/>
      <c r="R8" s="2"/>
      <c r="S8" s="2"/>
      <c r="T8" s="2"/>
      <c r="U8" s="94">
        <v>50</v>
      </c>
      <c r="V8" s="8" t="s">
        <v>1</v>
      </c>
      <c r="W8" s="12"/>
      <c r="X8" s="12"/>
    </row>
    <row r="9" spans="1:24" x14ac:dyDescent="0.25">
      <c r="A9" s="7" t="s">
        <v>32</v>
      </c>
      <c r="B9" s="7" t="s">
        <v>15</v>
      </c>
      <c r="C9" s="38"/>
      <c r="D9" s="38"/>
      <c r="E9" s="38"/>
      <c r="F9" s="38">
        <v>30</v>
      </c>
      <c r="G9" s="38">
        <v>50</v>
      </c>
      <c r="H9" s="38">
        <v>70</v>
      </c>
      <c r="I9" s="38" t="s">
        <v>33</v>
      </c>
      <c r="J9" s="38"/>
      <c r="K9" s="38"/>
      <c r="L9" s="38"/>
      <c r="M9" s="38"/>
      <c r="N9" s="38"/>
      <c r="O9" s="38"/>
      <c r="P9" s="38">
        <v>500</v>
      </c>
      <c r="Q9" s="38"/>
      <c r="R9" s="2"/>
      <c r="S9" s="2"/>
      <c r="T9" s="2"/>
      <c r="U9" s="94">
        <v>30</v>
      </c>
      <c r="V9" s="8" t="s">
        <v>1</v>
      </c>
      <c r="W9" s="12"/>
      <c r="X9" s="12"/>
    </row>
    <row r="10" spans="1:24" x14ac:dyDescent="0.25">
      <c r="A10" s="7" t="s">
        <v>34</v>
      </c>
      <c r="B10" s="7" t="s">
        <v>15</v>
      </c>
      <c r="C10" s="38"/>
      <c r="D10" s="38"/>
      <c r="E10" s="38"/>
      <c r="F10" s="38">
        <v>100</v>
      </c>
      <c r="G10" s="38">
        <v>200</v>
      </c>
      <c r="H10" s="38">
        <v>400</v>
      </c>
      <c r="I10" s="38" t="s">
        <v>35</v>
      </c>
      <c r="J10" s="38"/>
      <c r="K10" s="38"/>
      <c r="L10" s="38"/>
      <c r="M10" s="38"/>
      <c r="N10" s="38" t="s">
        <v>36</v>
      </c>
      <c r="O10" s="38">
        <v>115</v>
      </c>
      <c r="P10" s="38" t="s">
        <v>37</v>
      </c>
      <c r="Q10" s="38"/>
      <c r="R10" s="2"/>
      <c r="S10" s="2"/>
      <c r="T10" s="2"/>
      <c r="U10" s="94">
        <v>70</v>
      </c>
      <c r="V10" s="8" t="s">
        <v>3</v>
      </c>
      <c r="W10" s="12"/>
      <c r="X10" s="12"/>
    </row>
    <row r="11" spans="1:24" x14ac:dyDescent="0.25">
      <c r="A11" s="7" t="s">
        <v>38</v>
      </c>
      <c r="B11" s="7" t="s">
        <v>15</v>
      </c>
      <c r="C11" s="38" t="s">
        <v>39</v>
      </c>
      <c r="D11" s="38">
        <v>1.4999999999999999E-2</v>
      </c>
      <c r="E11" s="38">
        <v>0.1</v>
      </c>
      <c r="F11" s="38">
        <v>1</v>
      </c>
      <c r="G11" s="38">
        <v>2</v>
      </c>
      <c r="H11" s="38">
        <v>10</v>
      </c>
      <c r="I11" s="38" t="s">
        <v>40</v>
      </c>
      <c r="J11" s="38"/>
      <c r="K11" s="38"/>
      <c r="L11" s="38"/>
      <c r="M11" s="38"/>
      <c r="N11" s="38"/>
      <c r="O11" s="38"/>
      <c r="P11" s="38"/>
      <c r="Q11" s="38"/>
      <c r="R11" s="2"/>
      <c r="S11" s="2"/>
      <c r="T11" s="2"/>
      <c r="U11" s="99">
        <v>0.05</v>
      </c>
      <c r="V11" s="100" t="s">
        <v>0</v>
      </c>
      <c r="W11" s="12"/>
      <c r="X11" s="12"/>
    </row>
    <row r="12" spans="1:24" x14ac:dyDescent="0.25">
      <c r="A12" s="7" t="s">
        <v>41</v>
      </c>
      <c r="B12" s="7" t="s">
        <v>15</v>
      </c>
      <c r="C12" s="38"/>
      <c r="D12" s="38"/>
      <c r="E12" s="38"/>
      <c r="F12" s="38">
        <v>6</v>
      </c>
      <c r="G12" s="38">
        <v>10</v>
      </c>
      <c r="H12" s="38">
        <v>20</v>
      </c>
      <c r="I12" s="38" t="s">
        <v>42</v>
      </c>
      <c r="J12" s="38"/>
      <c r="K12" s="38"/>
      <c r="L12" s="38"/>
      <c r="M12" s="38"/>
      <c r="N12" s="38"/>
      <c r="O12" s="38"/>
      <c r="P12" s="38" t="s">
        <v>43</v>
      </c>
      <c r="Q12" s="38"/>
      <c r="R12" s="2"/>
      <c r="S12" s="2"/>
      <c r="T12" s="2"/>
      <c r="U12" s="94">
        <v>6</v>
      </c>
      <c r="V12" s="8" t="s">
        <v>1</v>
      </c>
      <c r="W12" s="12"/>
      <c r="X12" s="12"/>
    </row>
    <row r="13" spans="1:24" x14ac:dyDescent="0.25">
      <c r="A13" s="7" t="s">
        <v>44</v>
      </c>
      <c r="B13" s="7" t="s">
        <v>15</v>
      </c>
      <c r="C13" s="12"/>
      <c r="D13" s="12"/>
      <c r="E13" s="12"/>
      <c r="F13" s="92"/>
      <c r="G13" s="92"/>
      <c r="H13" s="92"/>
      <c r="I13" s="92"/>
      <c r="J13" s="92"/>
      <c r="K13" s="92"/>
      <c r="L13" s="92"/>
      <c r="M13" s="92"/>
      <c r="N13" s="12"/>
      <c r="O13" s="12"/>
      <c r="P13" s="92"/>
      <c r="Q13" s="92"/>
      <c r="R13" s="2"/>
      <c r="S13" s="2"/>
      <c r="T13" s="2"/>
      <c r="U13" s="95"/>
      <c r="V13" s="8"/>
      <c r="W13" s="12"/>
      <c r="X13" s="12"/>
    </row>
    <row r="14" spans="1:24" ht="15" customHeight="1" x14ac:dyDescent="0.25">
      <c r="A14" s="7" t="s">
        <v>45</v>
      </c>
      <c r="B14" s="7"/>
      <c r="C14" s="117" t="s">
        <v>46</v>
      </c>
      <c r="D14" s="117"/>
      <c r="E14" s="117"/>
      <c r="F14" s="42" t="s">
        <v>47</v>
      </c>
      <c r="G14" s="42"/>
      <c r="H14" s="42"/>
      <c r="I14" s="42"/>
      <c r="J14" s="43" t="s">
        <v>48</v>
      </c>
      <c r="K14" s="43" t="s">
        <v>49</v>
      </c>
      <c r="L14" s="43" t="s">
        <v>49</v>
      </c>
      <c r="M14" s="43" t="s">
        <v>50</v>
      </c>
      <c r="N14" s="43" t="s">
        <v>51</v>
      </c>
      <c r="O14" s="43"/>
      <c r="P14" s="44"/>
      <c r="Q14" s="43" t="s">
        <v>52</v>
      </c>
      <c r="R14" s="2"/>
      <c r="S14" s="2"/>
      <c r="T14" s="2"/>
      <c r="U14" s="95" t="s">
        <v>91</v>
      </c>
      <c r="V14" s="9" t="s">
        <v>3</v>
      </c>
      <c r="W14" s="12"/>
      <c r="X14" s="12"/>
    </row>
    <row r="15" spans="1:24" x14ac:dyDescent="0.25">
      <c r="A15" s="7" t="s">
        <v>53</v>
      </c>
      <c r="B15" s="7" t="s">
        <v>15</v>
      </c>
      <c r="C15" s="38" t="s">
        <v>54</v>
      </c>
      <c r="D15" s="38">
        <v>2.5000000000000001E-2</v>
      </c>
      <c r="E15" s="38" t="s">
        <v>55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2"/>
      <c r="S15" s="2"/>
      <c r="T15" s="2"/>
      <c r="U15" s="96">
        <v>5.0000000000000001E-3</v>
      </c>
      <c r="V15" s="8" t="s">
        <v>0</v>
      </c>
      <c r="W15" s="12"/>
      <c r="X15" s="12"/>
    </row>
    <row r="16" spans="1:24" ht="45.75" x14ac:dyDescent="0.25">
      <c r="A16" s="7" t="s">
        <v>56</v>
      </c>
      <c r="B16" s="7" t="s">
        <v>15</v>
      </c>
      <c r="C16" s="38"/>
      <c r="D16" s="38"/>
      <c r="E16" s="38"/>
      <c r="F16" s="38">
        <v>200</v>
      </c>
      <c r="G16" s="38"/>
      <c r="H16" s="38">
        <v>400</v>
      </c>
      <c r="I16" s="38"/>
      <c r="J16" s="38">
        <v>30</v>
      </c>
      <c r="K16" s="38">
        <v>80</v>
      </c>
      <c r="L16" s="38">
        <v>200</v>
      </c>
      <c r="M16" s="38">
        <v>500</v>
      </c>
      <c r="N16" s="38"/>
      <c r="O16" s="38"/>
      <c r="P16" s="38" t="s">
        <v>22</v>
      </c>
      <c r="Q16" s="38"/>
      <c r="R16" s="2"/>
      <c r="S16" s="2"/>
      <c r="T16" s="2"/>
      <c r="U16" s="94">
        <v>30</v>
      </c>
      <c r="V16" s="70" t="s">
        <v>104</v>
      </c>
      <c r="W16" s="12"/>
      <c r="X16" s="12"/>
    </row>
    <row r="17" spans="1:24" x14ac:dyDescent="0.25">
      <c r="A17" s="7" t="s">
        <v>57</v>
      </c>
      <c r="B17" s="7" t="s">
        <v>15</v>
      </c>
      <c r="C17" s="38"/>
      <c r="D17" s="38"/>
      <c r="E17" s="38"/>
      <c r="F17" s="38"/>
      <c r="G17" s="38"/>
      <c r="H17" s="38"/>
      <c r="I17" s="38"/>
      <c r="J17" s="38">
        <v>50</v>
      </c>
      <c r="K17" s="38">
        <v>120</v>
      </c>
      <c r="L17" s="38">
        <v>300</v>
      </c>
      <c r="M17" s="38">
        <v>1200</v>
      </c>
      <c r="N17" s="38"/>
      <c r="O17" s="38"/>
      <c r="P17" s="38"/>
      <c r="Q17" s="38"/>
      <c r="R17" s="2"/>
      <c r="S17" s="2"/>
      <c r="T17" s="2"/>
      <c r="U17" s="95"/>
      <c r="V17" s="8" t="s">
        <v>2</v>
      </c>
      <c r="W17" s="12"/>
      <c r="X17" s="12"/>
    </row>
    <row r="18" spans="1:24" x14ac:dyDescent="0.25">
      <c r="A18" s="10" t="s">
        <v>58</v>
      </c>
      <c r="B18" s="11"/>
      <c r="C18" s="38"/>
      <c r="D18" s="38"/>
      <c r="E18" s="38"/>
      <c r="F18" s="38">
        <v>5</v>
      </c>
      <c r="G18" s="38">
        <v>10</v>
      </c>
      <c r="H18" s="38">
        <v>20</v>
      </c>
      <c r="I18" s="38" t="s">
        <v>42</v>
      </c>
      <c r="J18" s="38"/>
      <c r="K18" s="38"/>
      <c r="L18" s="38"/>
      <c r="M18" s="38"/>
      <c r="N18" s="38"/>
      <c r="O18" s="38"/>
      <c r="P18" s="38"/>
      <c r="Q18" s="38"/>
      <c r="R18" s="2"/>
      <c r="S18" s="2"/>
      <c r="T18" s="2"/>
      <c r="U18" s="84">
        <v>5</v>
      </c>
      <c r="V18" s="23" t="s">
        <v>1</v>
      </c>
      <c r="W18" s="8"/>
      <c r="X18" s="8"/>
    </row>
    <row r="19" spans="1:24" x14ac:dyDescent="0.25">
      <c r="A19" s="10" t="s">
        <v>59</v>
      </c>
      <c r="B19" s="10" t="s">
        <v>15</v>
      </c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12"/>
      <c r="O19" s="12"/>
      <c r="P19" s="92"/>
      <c r="Q19" s="92"/>
      <c r="R19" s="2"/>
      <c r="S19" s="2"/>
      <c r="T19" s="2"/>
      <c r="U19" s="84"/>
      <c r="V19" s="22"/>
      <c r="W19" s="8"/>
      <c r="X19" s="8"/>
    </row>
    <row r="20" spans="1:24" x14ac:dyDescent="0.25">
      <c r="A20" s="10" t="s">
        <v>60</v>
      </c>
      <c r="B20" s="10" t="s">
        <v>61</v>
      </c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 t="s">
        <v>28</v>
      </c>
      <c r="O20" s="38">
        <v>8</v>
      </c>
      <c r="P20" s="38"/>
      <c r="Q20" s="38"/>
      <c r="R20" s="2"/>
      <c r="S20" s="2"/>
      <c r="T20" s="2"/>
      <c r="U20" s="84">
        <v>2</v>
      </c>
      <c r="V20" s="23" t="s">
        <v>3</v>
      </c>
      <c r="W20" s="12"/>
      <c r="X20" s="8"/>
    </row>
    <row r="21" spans="1:24" ht="22.5" x14ac:dyDescent="0.25">
      <c r="A21" s="10" t="s">
        <v>62</v>
      </c>
      <c r="B21" s="10" t="s">
        <v>15</v>
      </c>
      <c r="C21" s="38"/>
      <c r="D21" s="38"/>
      <c r="E21" s="38"/>
      <c r="F21" s="38"/>
      <c r="G21" s="38"/>
      <c r="H21" s="38"/>
      <c r="I21" s="38"/>
      <c r="J21" s="38">
        <v>3</v>
      </c>
      <c r="K21" s="38">
        <v>5</v>
      </c>
      <c r="L21" s="38">
        <v>5</v>
      </c>
      <c r="M21" s="38">
        <v>25</v>
      </c>
      <c r="N21" s="74" t="s">
        <v>63</v>
      </c>
      <c r="O21" s="74"/>
      <c r="P21" s="38"/>
      <c r="Q21" s="38"/>
      <c r="R21" s="2"/>
      <c r="S21" s="2"/>
      <c r="T21" s="2"/>
      <c r="U21" s="84">
        <v>25</v>
      </c>
      <c r="V21" s="23" t="s">
        <v>3</v>
      </c>
      <c r="W21" s="12"/>
      <c r="X21" s="8"/>
    </row>
    <row r="22" spans="1:24" x14ac:dyDescent="0.25">
      <c r="A22" s="10" t="s">
        <v>64</v>
      </c>
      <c r="B22" s="13" t="s">
        <v>65</v>
      </c>
      <c r="C22" s="38"/>
      <c r="D22" s="38"/>
      <c r="E22" s="38"/>
      <c r="F22" s="38">
        <v>1E-3</v>
      </c>
      <c r="G22" s="38">
        <v>1.4999999999999999E-2</v>
      </c>
      <c r="H22" s="38">
        <v>0.1</v>
      </c>
      <c r="I22" s="38"/>
      <c r="J22" s="38"/>
      <c r="K22" s="38"/>
      <c r="L22" s="38"/>
      <c r="M22" s="38"/>
      <c r="N22" s="38"/>
      <c r="O22" s="38"/>
      <c r="P22" s="38"/>
      <c r="Q22" s="38" t="s">
        <v>66</v>
      </c>
      <c r="R22" s="2"/>
      <c r="S22" s="2"/>
      <c r="T22" s="2"/>
      <c r="U22" s="84">
        <v>1E-3</v>
      </c>
      <c r="V22" s="23"/>
      <c r="W22" s="8"/>
      <c r="X22" s="8"/>
    </row>
    <row r="23" spans="1:24" x14ac:dyDescent="0.25">
      <c r="A23" s="14" t="s">
        <v>67</v>
      </c>
      <c r="B23" s="10" t="s">
        <v>68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 t="s">
        <v>69</v>
      </c>
      <c r="R23" s="2"/>
      <c r="S23" s="2"/>
      <c r="T23" s="2"/>
      <c r="U23" s="84">
        <v>130</v>
      </c>
      <c r="V23" s="23" t="s">
        <v>92</v>
      </c>
      <c r="W23" s="8"/>
      <c r="X23" s="8"/>
    </row>
    <row r="24" spans="1:24" x14ac:dyDescent="0.25">
      <c r="A24" s="15" t="s">
        <v>70</v>
      </c>
      <c r="B24" s="10" t="s">
        <v>68</v>
      </c>
      <c r="C24" s="38"/>
      <c r="D24" s="38"/>
      <c r="E24" s="38"/>
      <c r="F24" s="38">
        <v>0</v>
      </c>
      <c r="G24" s="38">
        <v>1</v>
      </c>
      <c r="H24" s="38">
        <v>10</v>
      </c>
      <c r="I24" s="38">
        <v>100</v>
      </c>
      <c r="J24" s="38"/>
      <c r="K24" s="38"/>
      <c r="L24" s="38"/>
      <c r="M24" s="38"/>
      <c r="N24" s="38" t="s">
        <v>71</v>
      </c>
      <c r="O24" s="38"/>
      <c r="P24" s="38" t="s">
        <v>72</v>
      </c>
      <c r="Q24" s="38" t="s">
        <v>69</v>
      </c>
      <c r="R24" s="2"/>
      <c r="S24" s="2"/>
      <c r="T24" s="2"/>
      <c r="U24" s="84">
        <v>130</v>
      </c>
      <c r="V24" s="23" t="s">
        <v>92</v>
      </c>
      <c r="W24" s="8"/>
      <c r="X24" s="8"/>
    </row>
    <row r="25" spans="1:24" x14ac:dyDescent="0.25">
      <c r="A25" s="10" t="s">
        <v>73</v>
      </c>
      <c r="B25" s="10" t="s">
        <v>15</v>
      </c>
      <c r="C25" s="38" t="s">
        <v>74</v>
      </c>
      <c r="D25" s="38" t="s">
        <v>75</v>
      </c>
      <c r="E25" s="38" t="s">
        <v>76</v>
      </c>
      <c r="F25" s="38">
        <v>0.15</v>
      </c>
      <c r="G25" s="38">
        <v>0.5</v>
      </c>
      <c r="H25" s="38" t="s">
        <v>77</v>
      </c>
      <c r="I25" s="38"/>
      <c r="J25" s="38"/>
      <c r="K25" s="38"/>
      <c r="L25" s="38"/>
      <c r="M25" s="38"/>
      <c r="N25" s="38" t="s">
        <v>86</v>
      </c>
      <c r="O25" s="38">
        <v>20</v>
      </c>
      <c r="P25" s="38">
        <v>5</v>
      </c>
      <c r="Q25" s="38"/>
      <c r="R25" s="2"/>
      <c r="S25" s="2"/>
      <c r="T25" s="2"/>
      <c r="U25" s="84">
        <v>0.01</v>
      </c>
      <c r="V25" s="23" t="s">
        <v>0</v>
      </c>
      <c r="W25" s="8"/>
      <c r="X25" s="8"/>
    </row>
    <row r="26" spans="1:24" x14ac:dyDescent="0.25">
      <c r="A26" s="10" t="s">
        <v>78</v>
      </c>
      <c r="B26" s="10" t="s">
        <v>15</v>
      </c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 t="s">
        <v>79</v>
      </c>
      <c r="O26" s="38">
        <v>1</v>
      </c>
      <c r="P26" s="38">
        <v>5</v>
      </c>
      <c r="Q26" s="38"/>
      <c r="R26" s="2"/>
      <c r="S26" s="2"/>
      <c r="T26" s="2"/>
      <c r="U26" s="84">
        <v>5</v>
      </c>
      <c r="V26" s="23" t="s">
        <v>3</v>
      </c>
      <c r="W26" s="8"/>
      <c r="X26" s="8"/>
    </row>
    <row r="27" spans="1:24" x14ac:dyDescent="0.25">
      <c r="A27" s="10" t="s">
        <v>80</v>
      </c>
      <c r="B27" s="10" t="s">
        <v>15</v>
      </c>
      <c r="C27" s="38" t="s">
        <v>39</v>
      </c>
      <c r="D27" s="38">
        <v>1.4E-2</v>
      </c>
      <c r="E27" s="38">
        <v>0.2</v>
      </c>
      <c r="F27" s="38">
        <v>0.05</v>
      </c>
      <c r="G27" s="38"/>
      <c r="H27" s="38">
        <v>1</v>
      </c>
      <c r="I27" s="38"/>
      <c r="J27" s="38"/>
      <c r="K27" s="38"/>
      <c r="L27" s="38"/>
      <c r="M27" s="38"/>
      <c r="N27" s="38" t="s">
        <v>81</v>
      </c>
      <c r="O27" s="38">
        <v>1</v>
      </c>
      <c r="P27" s="38" t="s">
        <v>82</v>
      </c>
      <c r="Q27" s="38"/>
      <c r="R27" s="2"/>
      <c r="S27" s="2"/>
      <c r="T27" s="2"/>
      <c r="U27" s="84">
        <v>7.0000000000000001E-3</v>
      </c>
      <c r="V27" s="23" t="s">
        <v>0</v>
      </c>
      <c r="W27" s="8"/>
      <c r="X27" s="8"/>
    </row>
    <row r="28" spans="1:24" x14ac:dyDescent="0.25">
      <c r="A28" s="10" t="s">
        <v>83</v>
      </c>
      <c r="B28" s="10" t="s">
        <v>15</v>
      </c>
      <c r="C28" s="117" t="s">
        <v>84</v>
      </c>
      <c r="D28" s="117"/>
      <c r="E28" s="117"/>
      <c r="F28" s="38">
        <v>0.1</v>
      </c>
      <c r="G28" s="38">
        <v>0.3</v>
      </c>
      <c r="H28" s="38">
        <v>1</v>
      </c>
      <c r="I28" s="38" t="s">
        <v>85</v>
      </c>
      <c r="J28" s="38">
        <v>0.1</v>
      </c>
      <c r="K28" s="38">
        <v>0.2</v>
      </c>
      <c r="L28" s="38">
        <v>0.3</v>
      </c>
      <c r="M28" s="38">
        <v>10</v>
      </c>
      <c r="N28" s="38" t="s">
        <v>86</v>
      </c>
      <c r="O28" s="38">
        <v>20</v>
      </c>
      <c r="P28" s="38" t="s">
        <v>87</v>
      </c>
      <c r="Q28" s="38"/>
      <c r="R28" s="2"/>
      <c r="S28" s="2"/>
      <c r="T28" s="2"/>
      <c r="U28" s="84">
        <v>0.1</v>
      </c>
      <c r="V28" s="23" t="s">
        <v>1</v>
      </c>
      <c r="W28" s="12"/>
      <c r="X28" s="8"/>
    </row>
    <row r="29" spans="1:24" x14ac:dyDescent="0.25">
      <c r="A29" s="10" t="s">
        <v>88</v>
      </c>
      <c r="B29" s="10" t="s">
        <v>15</v>
      </c>
      <c r="C29" s="38">
        <v>0.18</v>
      </c>
      <c r="D29" s="38">
        <v>0.37</v>
      </c>
      <c r="E29" s="38">
        <v>1.3</v>
      </c>
      <c r="F29" s="38">
        <v>0.05</v>
      </c>
      <c r="G29" s="38">
        <v>0.15</v>
      </c>
      <c r="H29" s="38">
        <v>1</v>
      </c>
      <c r="I29" s="38" t="s">
        <v>85</v>
      </c>
      <c r="J29" s="38">
        <v>0.05</v>
      </c>
      <c r="K29" s="38">
        <v>0.1</v>
      </c>
      <c r="L29" s="38">
        <v>0.2</v>
      </c>
      <c r="M29" s="38">
        <v>10</v>
      </c>
      <c r="N29" s="38" t="s">
        <v>89</v>
      </c>
      <c r="O29" s="38">
        <v>10</v>
      </c>
      <c r="P29" s="38">
        <v>10</v>
      </c>
      <c r="Q29" s="38"/>
      <c r="R29" s="2"/>
      <c r="S29" s="2"/>
      <c r="T29" s="2"/>
      <c r="U29" s="84">
        <v>0.02</v>
      </c>
      <c r="V29" s="23" t="s">
        <v>3</v>
      </c>
      <c r="W29" s="12"/>
      <c r="X29" s="8"/>
    </row>
    <row r="30" spans="1:24" x14ac:dyDescent="0.25">
      <c r="N30" s="75"/>
      <c r="O30" s="75"/>
    </row>
    <row r="31" spans="1:24" x14ac:dyDescent="0.25">
      <c r="N31" s="76"/>
      <c r="O31" s="76"/>
    </row>
    <row r="32" spans="1:24" x14ac:dyDescent="0.25">
      <c r="N32" s="76"/>
      <c r="O32" s="76"/>
    </row>
    <row r="33" spans="14:15" x14ac:dyDescent="0.25">
      <c r="N33" s="76"/>
      <c r="O33" s="76"/>
    </row>
    <row r="34" spans="14:15" x14ac:dyDescent="0.25">
      <c r="N34" s="76"/>
      <c r="O34" s="76"/>
    </row>
    <row r="35" spans="14:15" x14ac:dyDescent="0.25">
      <c r="N35" s="76"/>
      <c r="O35" s="76"/>
    </row>
    <row r="36" spans="14:15" x14ac:dyDescent="0.25">
      <c r="N36" s="76"/>
      <c r="O36" s="76"/>
    </row>
    <row r="37" spans="14:15" x14ac:dyDescent="0.25">
      <c r="N37" s="76"/>
      <c r="O37" s="76"/>
    </row>
    <row r="38" spans="14:15" x14ac:dyDescent="0.25">
      <c r="N38" s="76"/>
      <c r="O38" s="76"/>
    </row>
    <row r="39" spans="14:15" x14ac:dyDescent="0.25">
      <c r="N39" s="76"/>
      <c r="O39" s="76"/>
    </row>
    <row r="40" spans="14:15" x14ac:dyDescent="0.25">
      <c r="N40" s="76"/>
      <c r="O40" s="76"/>
    </row>
    <row r="41" spans="14:15" x14ac:dyDescent="0.25">
      <c r="N41" s="76"/>
      <c r="O41" s="76"/>
    </row>
    <row r="42" spans="14:15" x14ac:dyDescent="0.25">
      <c r="N42" s="76"/>
      <c r="O42" s="76"/>
    </row>
    <row r="43" spans="14:15" x14ac:dyDescent="0.25">
      <c r="N43" s="76"/>
      <c r="O43" s="76"/>
    </row>
    <row r="44" spans="14:15" x14ac:dyDescent="0.25">
      <c r="N44" s="76"/>
      <c r="O44" s="76"/>
    </row>
    <row r="45" spans="14:15" x14ac:dyDescent="0.25">
      <c r="N45" s="76"/>
      <c r="O45" s="76"/>
    </row>
    <row r="46" spans="14:15" x14ac:dyDescent="0.25">
      <c r="N46" s="76"/>
      <c r="O46" s="76"/>
    </row>
    <row r="47" spans="14:15" x14ac:dyDescent="0.25">
      <c r="N47" s="76"/>
      <c r="O47" s="76"/>
    </row>
    <row r="48" spans="14:15" x14ac:dyDescent="0.25">
      <c r="N48" s="76"/>
      <c r="O48" s="76"/>
    </row>
    <row r="49" spans="14:15" x14ac:dyDescent="0.25">
      <c r="N49" s="76"/>
      <c r="O49" s="76"/>
    </row>
    <row r="50" spans="14:15" x14ac:dyDescent="0.25">
      <c r="N50" s="76"/>
      <c r="O50" s="76"/>
    </row>
    <row r="51" spans="14:15" x14ac:dyDescent="0.25">
      <c r="N51" s="76"/>
      <c r="O51" s="76"/>
    </row>
    <row r="52" spans="14:15" x14ac:dyDescent="0.25">
      <c r="N52" s="76"/>
      <c r="O52" s="76"/>
    </row>
    <row r="53" spans="14:15" x14ac:dyDescent="0.25">
      <c r="N53" s="76"/>
      <c r="O53" s="76"/>
    </row>
    <row r="54" spans="14:15" x14ac:dyDescent="0.25">
      <c r="N54" s="76"/>
      <c r="O54" s="76"/>
    </row>
    <row r="55" spans="14:15" x14ac:dyDescent="0.25">
      <c r="N55" s="76"/>
      <c r="O55" s="76"/>
    </row>
    <row r="56" spans="14:15" x14ac:dyDescent="0.25">
      <c r="N56" s="76"/>
      <c r="O56" s="76"/>
    </row>
    <row r="57" spans="14:15" x14ac:dyDescent="0.25">
      <c r="N57" s="76"/>
      <c r="O57" s="76"/>
    </row>
    <row r="58" spans="14:15" x14ac:dyDescent="0.25">
      <c r="N58" s="76"/>
      <c r="O58" s="76"/>
    </row>
    <row r="59" spans="14:15" x14ac:dyDescent="0.25">
      <c r="N59" s="76"/>
      <c r="O59" s="76"/>
    </row>
    <row r="60" spans="14:15" x14ac:dyDescent="0.25">
      <c r="N60" s="76"/>
      <c r="O60" s="76"/>
    </row>
    <row r="61" spans="14:15" x14ac:dyDescent="0.25">
      <c r="N61" s="76"/>
      <c r="O61" s="76"/>
    </row>
    <row r="62" spans="14:15" x14ac:dyDescent="0.25">
      <c r="N62" s="76"/>
      <c r="O62" s="76"/>
    </row>
    <row r="63" spans="14:15" x14ac:dyDescent="0.25">
      <c r="N63" s="78"/>
      <c r="O63" s="78"/>
    </row>
    <row r="64" spans="14:15" x14ac:dyDescent="0.25">
      <c r="N64" s="12"/>
      <c r="O64" s="12"/>
    </row>
    <row r="65" spans="14:15" x14ac:dyDescent="0.25">
      <c r="N65" s="12"/>
      <c r="O65" s="12"/>
    </row>
    <row r="66" spans="14:15" x14ac:dyDescent="0.25">
      <c r="N66" s="12"/>
      <c r="O66" s="12"/>
    </row>
    <row r="67" spans="14:15" x14ac:dyDescent="0.25">
      <c r="N67" s="12"/>
      <c r="O67" s="12"/>
    </row>
    <row r="68" spans="14:15" x14ac:dyDescent="0.25">
      <c r="N68" s="12"/>
      <c r="O68" s="12"/>
    </row>
    <row r="69" spans="14:15" x14ac:dyDescent="0.25">
      <c r="N69" s="12"/>
      <c r="O69" s="12"/>
    </row>
    <row r="70" spans="14:15" x14ac:dyDescent="0.25">
      <c r="N70" s="12"/>
      <c r="O70" s="12"/>
    </row>
    <row r="71" spans="14:15" x14ac:dyDescent="0.25">
      <c r="N71" s="12"/>
      <c r="O71" s="12"/>
    </row>
    <row r="72" spans="14:15" x14ac:dyDescent="0.25">
      <c r="N72" s="12"/>
      <c r="O72" s="12"/>
    </row>
    <row r="73" spans="14:15" x14ac:dyDescent="0.25">
      <c r="N73" s="12"/>
      <c r="O73" s="12"/>
    </row>
    <row r="74" spans="14:15" x14ac:dyDescent="0.25">
      <c r="N74" s="12"/>
      <c r="O74" s="12"/>
    </row>
    <row r="75" spans="14:15" x14ac:dyDescent="0.25">
      <c r="N75" s="12"/>
      <c r="O75" s="12"/>
    </row>
    <row r="76" spans="14:15" x14ac:dyDescent="0.25">
      <c r="N76" s="12"/>
      <c r="O76" s="12"/>
    </row>
    <row r="77" spans="14:15" x14ac:dyDescent="0.25">
      <c r="N77" s="79"/>
      <c r="O77" s="79"/>
    </row>
    <row r="78" spans="14:15" x14ac:dyDescent="0.25">
      <c r="N78" s="76"/>
      <c r="O78" s="76"/>
    </row>
    <row r="79" spans="14:15" x14ac:dyDescent="0.25">
      <c r="N79" s="76"/>
      <c r="O79" s="76"/>
    </row>
    <row r="80" spans="14:15" x14ac:dyDescent="0.25">
      <c r="N80" s="76"/>
      <c r="O80" s="76"/>
    </row>
    <row r="81" spans="14:15" x14ac:dyDescent="0.25">
      <c r="N81" s="76"/>
      <c r="O81" s="76"/>
    </row>
    <row r="82" spans="14:15" x14ac:dyDescent="0.25">
      <c r="N82" s="76"/>
      <c r="O82" s="76"/>
    </row>
    <row r="83" spans="14:15" x14ac:dyDescent="0.25">
      <c r="N83" s="76"/>
      <c r="O83" s="76"/>
    </row>
    <row r="84" spans="14:15" x14ac:dyDescent="0.25">
      <c r="N84" s="76"/>
      <c r="O84" s="76"/>
    </row>
    <row r="85" spans="14:15" x14ac:dyDescent="0.25">
      <c r="N85" s="76"/>
      <c r="O85" s="76"/>
    </row>
    <row r="86" spans="14:15" x14ac:dyDescent="0.25">
      <c r="N86" s="76"/>
      <c r="O86" s="76"/>
    </row>
    <row r="87" spans="14:15" x14ac:dyDescent="0.25">
      <c r="N87" s="76"/>
      <c r="O87" s="76"/>
    </row>
    <row r="88" spans="14:15" x14ac:dyDescent="0.25">
      <c r="N88" s="76"/>
      <c r="O88" s="76"/>
    </row>
    <row r="89" spans="14:15" x14ac:dyDescent="0.25">
      <c r="N89" s="76"/>
      <c r="O89" s="76"/>
    </row>
    <row r="90" spans="14:15" x14ac:dyDescent="0.25">
      <c r="N90" s="76"/>
      <c r="O90" s="76"/>
    </row>
    <row r="91" spans="14:15" x14ac:dyDescent="0.25">
      <c r="N91" s="76"/>
      <c r="O91" s="76"/>
    </row>
    <row r="92" spans="14:15" x14ac:dyDescent="0.25">
      <c r="N92" s="76"/>
      <c r="O92" s="76"/>
    </row>
    <row r="93" spans="14:15" x14ac:dyDescent="0.25">
      <c r="N93" s="76"/>
      <c r="O93" s="76"/>
    </row>
    <row r="94" spans="14:15" x14ac:dyDescent="0.25">
      <c r="N94" s="76"/>
      <c r="O94" s="76"/>
    </row>
    <row r="95" spans="14:15" x14ac:dyDescent="0.25">
      <c r="N95" s="76"/>
      <c r="O95" s="76"/>
    </row>
    <row r="96" spans="14:15" x14ac:dyDescent="0.25">
      <c r="N96" s="76"/>
      <c r="O96" s="76"/>
    </row>
    <row r="97" spans="14:15" x14ac:dyDescent="0.25">
      <c r="N97" s="76"/>
      <c r="O97" s="76"/>
    </row>
    <row r="98" spans="14:15" x14ac:dyDescent="0.25">
      <c r="N98" s="76"/>
      <c r="O98" s="76"/>
    </row>
    <row r="99" spans="14:15" x14ac:dyDescent="0.25">
      <c r="N99" s="76"/>
      <c r="O99" s="76"/>
    </row>
    <row r="100" spans="14:15" x14ac:dyDescent="0.25">
      <c r="N100" s="76"/>
      <c r="O100" s="76"/>
    </row>
    <row r="101" spans="14:15" x14ac:dyDescent="0.25">
      <c r="N101" s="76"/>
      <c r="O101" s="76"/>
    </row>
    <row r="102" spans="14:15" x14ac:dyDescent="0.25">
      <c r="N102" s="76"/>
      <c r="O102" s="76"/>
    </row>
    <row r="103" spans="14:15" x14ac:dyDescent="0.25">
      <c r="N103" s="76"/>
      <c r="O103" s="76"/>
    </row>
    <row r="104" spans="14:15" x14ac:dyDescent="0.25">
      <c r="N104" s="76"/>
      <c r="O104" s="76"/>
    </row>
  </sheetData>
  <sheetProtection password="E65E" sheet="1" objects="1" scenarios="1" selectLockedCells="1" selectUnlockedCells="1"/>
  <mergeCells count="8">
    <mergeCell ref="C14:E14"/>
    <mergeCell ref="C28:E28"/>
    <mergeCell ref="R1:T1"/>
    <mergeCell ref="V1:W2"/>
    <mergeCell ref="C1:E1"/>
    <mergeCell ref="F1:I1"/>
    <mergeCell ref="J1:M1"/>
    <mergeCell ref="N1:O1"/>
  </mergeCells>
  <conditionalFormatting sqref="W4">
    <cfRule type="cellIs" dxfId="17" priority="2" operator="equal">
      <formula>"non-compliant"</formula>
    </cfRule>
    <cfRule type="cellIs" dxfId="16" priority="3" operator="greaterThan">
      <formula>"non-compliant"</formula>
    </cfRule>
  </conditionalFormatting>
  <conditionalFormatting sqref="W3:X18">
    <cfRule type="cellIs" dxfId="15" priority="1" operator="equal">
      <formula>"non-compliant"</formula>
    </cfRule>
  </conditionalFormatting>
  <pageMargins left="0.7" right="0.7" top="0.75" bottom="0.75" header="0.3" footer="0.3"/>
  <pageSetup paperSize="8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104"/>
  <sheetViews>
    <sheetView topLeftCell="H4" zoomScaleNormal="100" workbookViewId="0">
      <selection activeCell="U11" sqref="U11:V11"/>
    </sheetView>
  </sheetViews>
  <sheetFormatPr defaultRowHeight="15" x14ac:dyDescent="0.25"/>
  <cols>
    <col min="1" max="1" width="24.42578125" style="16" customWidth="1"/>
    <col min="2" max="2" width="13.42578125" style="16" customWidth="1"/>
    <col min="3" max="13" width="8.7109375" style="93" customWidth="1"/>
    <col min="14" max="15" width="8.7109375" style="21" customWidth="1"/>
    <col min="16" max="17" width="8.7109375" style="93" customWidth="1"/>
    <col min="18" max="18" width="9.140625" style="17"/>
    <col min="22" max="22" width="14.7109375" customWidth="1"/>
    <col min="23" max="23" width="13.140625" customWidth="1"/>
    <col min="24" max="24" width="13" customWidth="1"/>
  </cols>
  <sheetData>
    <row r="1" spans="1:24" ht="22.5" customHeight="1" x14ac:dyDescent="0.25">
      <c r="A1" s="1"/>
      <c r="B1" s="1"/>
      <c r="C1" s="121" t="s">
        <v>0</v>
      </c>
      <c r="D1" s="121"/>
      <c r="E1" s="121"/>
      <c r="F1" s="121" t="s">
        <v>1</v>
      </c>
      <c r="G1" s="121"/>
      <c r="H1" s="121"/>
      <c r="I1" s="121"/>
      <c r="J1" s="121" t="s">
        <v>2</v>
      </c>
      <c r="K1" s="121"/>
      <c r="L1" s="121"/>
      <c r="M1" s="121"/>
      <c r="N1" s="122" t="s">
        <v>3</v>
      </c>
      <c r="O1" s="123"/>
      <c r="P1" s="35" t="s">
        <v>4</v>
      </c>
      <c r="Q1" s="35" t="s">
        <v>5</v>
      </c>
      <c r="R1" s="128" t="s">
        <v>99</v>
      </c>
      <c r="S1" s="129"/>
      <c r="T1" s="130"/>
      <c r="U1" s="3" t="s">
        <v>90</v>
      </c>
      <c r="V1" s="124" t="s">
        <v>101</v>
      </c>
      <c r="W1" s="125"/>
      <c r="X1" s="8"/>
    </row>
    <row r="2" spans="1:24" ht="28.5" customHeight="1" x14ac:dyDescent="0.25">
      <c r="A2" s="4" t="s">
        <v>6</v>
      </c>
      <c r="B2" s="4" t="s">
        <v>7</v>
      </c>
      <c r="C2" s="34" t="s">
        <v>8</v>
      </c>
      <c r="D2" s="34" t="s">
        <v>9</v>
      </c>
      <c r="E2" s="34" t="s">
        <v>10</v>
      </c>
      <c r="F2" s="34" t="s">
        <v>8</v>
      </c>
      <c r="G2" s="34" t="s">
        <v>11</v>
      </c>
      <c r="H2" s="34" t="s">
        <v>12</v>
      </c>
      <c r="I2" s="34" t="s">
        <v>13</v>
      </c>
      <c r="J2" s="34">
        <v>1</v>
      </c>
      <c r="K2" s="34">
        <v>2</v>
      </c>
      <c r="L2" s="34">
        <v>3</v>
      </c>
      <c r="M2" s="34">
        <v>4</v>
      </c>
      <c r="N2" s="34" t="s">
        <v>8</v>
      </c>
      <c r="O2" s="34" t="s">
        <v>105</v>
      </c>
      <c r="P2" s="35" t="s">
        <v>8</v>
      </c>
      <c r="Q2" s="34" t="s">
        <v>8</v>
      </c>
      <c r="R2" s="5"/>
      <c r="S2" s="2"/>
      <c r="T2" s="2"/>
      <c r="U2" s="6"/>
      <c r="V2" s="126"/>
      <c r="W2" s="127"/>
      <c r="X2" s="8"/>
    </row>
    <row r="3" spans="1:24" x14ac:dyDescent="0.25">
      <c r="A3" s="7" t="s">
        <v>14</v>
      </c>
      <c r="B3" s="7" t="s">
        <v>15</v>
      </c>
      <c r="C3" s="38"/>
      <c r="D3" s="38"/>
      <c r="E3" s="38"/>
      <c r="F3" s="38">
        <v>32</v>
      </c>
      <c r="G3" s="38">
        <v>80</v>
      </c>
      <c r="H3" s="38" t="s">
        <v>16</v>
      </c>
      <c r="I3" s="38"/>
      <c r="J3" s="38"/>
      <c r="K3" s="38"/>
      <c r="L3" s="38"/>
      <c r="M3" s="38"/>
      <c r="N3" s="38"/>
      <c r="O3" s="38"/>
      <c r="P3" s="38" t="s">
        <v>17</v>
      </c>
      <c r="Q3" s="38"/>
      <c r="R3" s="5"/>
      <c r="S3" s="2"/>
      <c r="T3" s="2"/>
      <c r="U3" s="94">
        <v>32</v>
      </c>
      <c r="V3" s="8" t="s">
        <v>1</v>
      </c>
      <c r="W3" s="12"/>
      <c r="X3" s="12"/>
    </row>
    <row r="4" spans="1:24" x14ac:dyDescent="0.25">
      <c r="A4" s="7" t="s">
        <v>18</v>
      </c>
      <c r="B4" s="7" t="s">
        <v>15</v>
      </c>
      <c r="C4" s="38"/>
      <c r="D4" s="38"/>
      <c r="E4" s="38"/>
      <c r="F4" s="38">
        <v>100</v>
      </c>
      <c r="G4" s="38">
        <v>200</v>
      </c>
      <c r="H4" s="38">
        <v>600</v>
      </c>
      <c r="I4" s="38" t="s">
        <v>19</v>
      </c>
      <c r="J4" s="38">
        <v>20</v>
      </c>
      <c r="K4" s="38">
        <v>40</v>
      </c>
      <c r="L4" s="38">
        <v>100</v>
      </c>
      <c r="M4" s="38">
        <v>500</v>
      </c>
      <c r="N4" s="38" t="s">
        <v>20</v>
      </c>
      <c r="O4" s="38">
        <v>140</v>
      </c>
      <c r="P4" s="38">
        <v>1500</v>
      </c>
      <c r="Q4" s="38"/>
      <c r="R4" s="5"/>
      <c r="S4" s="2"/>
      <c r="T4" s="2"/>
      <c r="U4" s="94">
        <v>100</v>
      </c>
      <c r="V4" s="8" t="s">
        <v>102</v>
      </c>
      <c r="W4" s="12"/>
      <c r="X4" s="12"/>
    </row>
    <row r="5" spans="1:24" x14ac:dyDescent="0.25">
      <c r="A5" s="7" t="s">
        <v>21</v>
      </c>
      <c r="B5" s="7" t="s">
        <v>15</v>
      </c>
      <c r="C5" s="26"/>
      <c r="D5" s="26"/>
      <c r="E5" s="26"/>
      <c r="F5" s="38">
        <v>450</v>
      </c>
      <c r="G5" s="38">
        <v>1000</v>
      </c>
      <c r="H5" s="38">
        <v>2400</v>
      </c>
      <c r="I5" s="38">
        <v>3400</v>
      </c>
      <c r="J5" s="38">
        <v>100</v>
      </c>
      <c r="K5" s="38">
        <v>200</v>
      </c>
      <c r="L5" s="38">
        <v>450</v>
      </c>
      <c r="M5" s="38">
        <v>1600</v>
      </c>
      <c r="N5" s="38">
        <v>260</v>
      </c>
      <c r="O5" s="38">
        <v>600</v>
      </c>
      <c r="P5" s="38" t="s">
        <v>22</v>
      </c>
      <c r="Q5" s="92"/>
      <c r="R5" s="2"/>
      <c r="S5" s="2"/>
      <c r="T5" s="2"/>
      <c r="U5" s="94">
        <v>260</v>
      </c>
      <c r="V5" s="8" t="s">
        <v>3</v>
      </c>
      <c r="W5" s="12"/>
      <c r="X5" s="12"/>
    </row>
    <row r="6" spans="1:24" x14ac:dyDescent="0.25">
      <c r="A6" s="7" t="s">
        <v>23</v>
      </c>
      <c r="B6" s="7" t="s">
        <v>24</v>
      </c>
      <c r="C6" s="38"/>
      <c r="D6" s="38"/>
      <c r="E6" s="38"/>
      <c r="F6" s="38">
        <v>70</v>
      </c>
      <c r="G6" s="38">
        <v>150</v>
      </c>
      <c r="H6" s="38">
        <v>370</v>
      </c>
      <c r="I6" s="38">
        <v>520</v>
      </c>
      <c r="J6" s="38">
        <v>15</v>
      </c>
      <c r="K6" s="38">
        <v>30</v>
      </c>
      <c r="L6" s="38">
        <v>70</v>
      </c>
      <c r="M6" s="38">
        <v>250</v>
      </c>
      <c r="N6" s="38">
        <v>40</v>
      </c>
      <c r="O6" s="38">
        <v>90</v>
      </c>
      <c r="P6" s="38"/>
      <c r="Q6" s="38"/>
      <c r="R6" s="2"/>
      <c r="S6" s="2"/>
      <c r="T6" s="2"/>
      <c r="U6" s="94">
        <v>40</v>
      </c>
      <c r="V6" s="8" t="s">
        <v>103</v>
      </c>
      <c r="W6" s="12"/>
      <c r="X6" s="12"/>
    </row>
    <row r="7" spans="1:24" x14ac:dyDescent="0.25">
      <c r="A7" s="7" t="s">
        <v>25</v>
      </c>
      <c r="B7" s="7" t="s">
        <v>15</v>
      </c>
      <c r="C7" s="38" t="s">
        <v>26</v>
      </c>
      <c r="D7" s="38">
        <v>1.5</v>
      </c>
      <c r="E7" s="38">
        <v>2.54</v>
      </c>
      <c r="F7" s="38">
        <v>0.7</v>
      </c>
      <c r="G7" s="38">
        <v>1</v>
      </c>
      <c r="H7" s="38">
        <v>1.5</v>
      </c>
      <c r="I7" s="38" t="s">
        <v>27</v>
      </c>
      <c r="J7" s="38"/>
      <c r="K7" s="38"/>
      <c r="L7" s="38"/>
      <c r="M7" s="38"/>
      <c r="N7" s="38" t="s">
        <v>28</v>
      </c>
      <c r="O7" s="38">
        <v>15</v>
      </c>
      <c r="P7" s="38">
        <v>2</v>
      </c>
      <c r="Q7" s="38"/>
      <c r="R7" s="2"/>
      <c r="S7" s="2"/>
      <c r="T7" s="2"/>
      <c r="U7" s="95">
        <v>0.7</v>
      </c>
      <c r="V7" s="8" t="s">
        <v>1</v>
      </c>
      <c r="W7" s="12"/>
      <c r="X7" s="12"/>
    </row>
    <row r="8" spans="1:24" x14ac:dyDescent="0.25">
      <c r="A8" s="7" t="s">
        <v>29</v>
      </c>
      <c r="B8" s="7" t="s">
        <v>15</v>
      </c>
      <c r="C8" s="38"/>
      <c r="D8" s="38"/>
      <c r="E8" s="38"/>
      <c r="F8" s="38" t="s">
        <v>30</v>
      </c>
      <c r="G8" s="38">
        <v>50</v>
      </c>
      <c r="H8" s="38">
        <v>100</v>
      </c>
      <c r="I8" s="38" t="s">
        <v>31</v>
      </c>
      <c r="J8" s="38"/>
      <c r="K8" s="38"/>
      <c r="L8" s="38"/>
      <c r="M8" s="38"/>
      <c r="N8" s="38"/>
      <c r="O8" s="38"/>
      <c r="P8" s="38"/>
      <c r="Q8" s="38"/>
      <c r="R8" s="2"/>
      <c r="S8" s="2"/>
      <c r="T8" s="2"/>
      <c r="U8" s="94">
        <v>50</v>
      </c>
      <c r="V8" s="8" t="s">
        <v>1</v>
      </c>
      <c r="W8" s="12"/>
      <c r="X8" s="12"/>
    </row>
    <row r="9" spans="1:24" x14ac:dyDescent="0.25">
      <c r="A9" s="7" t="s">
        <v>32</v>
      </c>
      <c r="B9" s="7" t="s">
        <v>15</v>
      </c>
      <c r="C9" s="38"/>
      <c r="D9" s="38"/>
      <c r="E9" s="38"/>
      <c r="F9" s="38">
        <v>30</v>
      </c>
      <c r="G9" s="38">
        <v>50</v>
      </c>
      <c r="H9" s="38">
        <v>70</v>
      </c>
      <c r="I9" s="38" t="s">
        <v>33</v>
      </c>
      <c r="J9" s="38"/>
      <c r="K9" s="38"/>
      <c r="L9" s="38"/>
      <c r="M9" s="38"/>
      <c r="N9" s="38"/>
      <c r="O9" s="38"/>
      <c r="P9" s="38">
        <v>500</v>
      </c>
      <c r="Q9" s="38"/>
      <c r="R9" s="2"/>
      <c r="S9" s="2"/>
      <c r="T9" s="2"/>
      <c r="U9" s="94">
        <v>30</v>
      </c>
      <c r="V9" s="8" t="s">
        <v>1</v>
      </c>
      <c r="W9" s="12"/>
      <c r="X9" s="12"/>
    </row>
    <row r="10" spans="1:24" x14ac:dyDescent="0.25">
      <c r="A10" s="7" t="s">
        <v>34</v>
      </c>
      <c r="B10" s="7" t="s">
        <v>15</v>
      </c>
      <c r="C10" s="38"/>
      <c r="D10" s="38"/>
      <c r="E10" s="38"/>
      <c r="F10" s="38">
        <v>100</v>
      </c>
      <c r="G10" s="38">
        <v>200</v>
      </c>
      <c r="H10" s="38">
        <v>400</v>
      </c>
      <c r="I10" s="38" t="s">
        <v>35</v>
      </c>
      <c r="J10" s="38"/>
      <c r="K10" s="38"/>
      <c r="L10" s="38"/>
      <c r="M10" s="38"/>
      <c r="N10" s="38" t="s">
        <v>36</v>
      </c>
      <c r="O10" s="38">
        <v>115</v>
      </c>
      <c r="P10" s="38" t="s">
        <v>37</v>
      </c>
      <c r="Q10" s="38"/>
      <c r="R10" s="2"/>
      <c r="S10" s="2"/>
      <c r="T10" s="2"/>
      <c r="U10" s="94">
        <v>70</v>
      </c>
      <c r="V10" s="8" t="s">
        <v>3</v>
      </c>
      <c r="W10" s="12"/>
      <c r="X10" s="12"/>
    </row>
    <row r="11" spans="1:24" x14ac:dyDescent="0.25">
      <c r="A11" s="7" t="s">
        <v>38</v>
      </c>
      <c r="B11" s="7" t="s">
        <v>15</v>
      </c>
      <c r="C11" s="38" t="s">
        <v>39</v>
      </c>
      <c r="D11" s="38">
        <v>1.4999999999999999E-2</v>
      </c>
      <c r="E11" s="38">
        <v>0.1</v>
      </c>
      <c r="F11" s="38">
        <v>1</v>
      </c>
      <c r="G11" s="38">
        <v>2</v>
      </c>
      <c r="H11" s="38">
        <v>10</v>
      </c>
      <c r="I11" s="38" t="s">
        <v>40</v>
      </c>
      <c r="J11" s="38"/>
      <c r="K11" s="38"/>
      <c r="L11" s="38"/>
      <c r="M11" s="38"/>
      <c r="N11" s="38"/>
      <c r="O11" s="38"/>
      <c r="P11" s="38"/>
      <c r="Q11" s="38"/>
      <c r="R11" s="2"/>
      <c r="S11" s="2"/>
      <c r="T11" s="2"/>
      <c r="U11" s="99">
        <v>0.05</v>
      </c>
      <c r="V11" s="100" t="s">
        <v>0</v>
      </c>
      <c r="W11" s="12"/>
      <c r="X11" s="12"/>
    </row>
    <row r="12" spans="1:24" x14ac:dyDescent="0.25">
      <c r="A12" s="7" t="s">
        <v>41</v>
      </c>
      <c r="B12" s="7" t="s">
        <v>15</v>
      </c>
      <c r="C12" s="38"/>
      <c r="D12" s="38"/>
      <c r="E12" s="38"/>
      <c r="F12" s="38">
        <v>6</v>
      </c>
      <c r="G12" s="38">
        <v>10</v>
      </c>
      <c r="H12" s="38">
        <v>20</v>
      </c>
      <c r="I12" s="38" t="s">
        <v>42</v>
      </c>
      <c r="J12" s="38"/>
      <c r="K12" s="38"/>
      <c r="L12" s="38"/>
      <c r="M12" s="38"/>
      <c r="N12" s="38"/>
      <c r="O12" s="38"/>
      <c r="P12" s="38" t="s">
        <v>43</v>
      </c>
      <c r="Q12" s="38"/>
      <c r="R12" s="2"/>
      <c r="S12" s="2"/>
      <c r="T12" s="2"/>
      <c r="U12" s="94">
        <v>0.5</v>
      </c>
      <c r="V12" s="8" t="s">
        <v>1</v>
      </c>
      <c r="W12" s="12"/>
      <c r="X12" s="12"/>
    </row>
    <row r="13" spans="1:24" x14ac:dyDescent="0.25">
      <c r="A13" s="7" t="s">
        <v>44</v>
      </c>
      <c r="B13" s="7" t="s">
        <v>15</v>
      </c>
      <c r="C13" s="12"/>
      <c r="D13" s="12"/>
      <c r="E13" s="12"/>
      <c r="F13" s="92"/>
      <c r="G13" s="92"/>
      <c r="H13" s="92"/>
      <c r="I13" s="92"/>
      <c r="J13" s="92"/>
      <c r="K13" s="92"/>
      <c r="L13" s="92"/>
      <c r="M13" s="92"/>
      <c r="N13" s="12"/>
      <c r="O13" s="12"/>
      <c r="P13" s="92"/>
      <c r="Q13" s="92"/>
      <c r="R13" s="2"/>
      <c r="S13" s="2"/>
      <c r="T13" s="2"/>
      <c r="U13" s="95"/>
      <c r="V13" s="8"/>
      <c r="W13" s="12"/>
      <c r="X13" s="12"/>
    </row>
    <row r="14" spans="1:24" ht="15" customHeight="1" x14ac:dyDescent="0.25">
      <c r="A14" s="7" t="s">
        <v>45</v>
      </c>
      <c r="B14" s="7"/>
      <c r="C14" s="117" t="s">
        <v>46</v>
      </c>
      <c r="D14" s="117"/>
      <c r="E14" s="117"/>
      <c r="F14" s="42" t="s">
        <v>47</v>
      </c>
      <c r="G14" s="42"/>
      <c r="H14" s="42"/>
      <c r="I14" s="42"/>
      <c r="J14" s="43" t="s">
        <v>48</v>
      </c>
      <c r="K14" s="43" t="s">
        <v>49</v>
      </c>
      <c r="L14" s="43" t="s">
        <v>49</v>
      </c>
      <c r="M14" s="43" t="s">
        <v>50</v>
      </c>
      <c r="N14" s="43" t="s">
        <v>51</v>
      </c>
      <c r="O14" s="43"/>
      <c r="P14" s="44"/>
      <c r="Q14" s="43" t="s">
        <v>52</v>
      </c>
      <c r="R14" s="2"/>
      <c r="S14" s="2"/>
      <c r="T14" s="2"/>
      <c r="U14" s="95" t="s">
        <v>91</v>
      </c>
      <c r="V14" s="9" t="s">
        <v>3</v>
      </c>
      <c r="W14" s="12"/>
      <c r="X14" s="12"/>
    </row>
    <row r="15" spans="1:24" x14ac:dyDescent="0.25">
      <c r="A15" s="7" t="s">
        <v>53</v>
      </c>
      <c r="B15" s="7" t="s">
        <v>15</v>
      </c>
      <c r="C15" s="38" t="s">
        <v>54</v>
      </c>
      <c r="D15" s="38">
        <v>2.5000000000000001E-2</v>
      </c>
      <c r="E15" s="38" t="s">
        <v>55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2"/>
      <c r="S15" s="2"/>
      <c r="T15" s="2"/>
      <c r="U15" s="96">
        <v>5.0000000000000001E-3</v>
      </c>
      <c r="V15" s="8" t="s">
        <v>0</v>
      </c>
      <c r="W15" s="12"/>
      <c r="X15" s="12"/>
    </row>
    <row r="16" spans="1:24" ht="45.75" x14ac:dyDescent="0.25">
      <c r="A16" s="7" t="s">
        <v>56</v>
      </c>
      <c r="B16" s="7" t="s">
        <v>15</v>
      </c>
      <c r="C16" s="38"/>
      <c r="D16" s="38"/>
      <c r="E16" s="38"/>
      <c r="F16" s="38">
        <v>200</v>
      </c>
      <c r="G16" s="38"/>
      <c r="H16" s="38">
        <v>400</v>
      </c>
      <c r="I16" s="38"/>
      <c r="J16" s="38">
        <v>30</v>
      </c>
      <c r="K16" s="38">
        <v>80</v>
      </c>
      <c r="L16" s="38">
        <v>200</v>
      </c>
      <c r="M16" s="38">
        <v>500</v>
      </c>
      <c r="N16" s="38"/>
      <c r="O16" s="38"/>
      <c r="P16" s="38" t="s">
        <v>22</v>
      </c>
      <c r="Q16" s="38"/>
      <c r="R16" s="2"/>
      <c r="S16" s="2"/>
      <c r="T16" s="2"/>
      <c r="U16" s="94">
        <v>30</v>
      </c>
      <c r="V16" s="70" t="s">
        <v>104</v>
      </c>
      <c r="W16" s="12"/>
      <c r="X16" s="12"/>
    </row>
    <row r="17" spans="1:24" x14ac:dyDescent="0.25">
      <c r="A17" s="7" t="s">
        <v>57</v>
      </c>
      <c r="B17" s="7" t="s">
        <v>15</v>
      </c>
      <c r="C17" s="38"/>
      <c r="D17" s="38"/>
      <c r="E17" s="38"/>
      <c r="F17" s="38"/>
      <c r="G17" s="38"/>
      <c r="H17" s="38"/>
      <c r="I17" s="38"/>
      <c r="J17" s="38">
        <v>50</v>
      </c>
      <c r="K17" s="38">
        <v>120</v>
      </c>
      <c r="L17" s="38">
        <v>300</v>
      </c>
      <c r="M17" s="38">
        <v>1200</v>
      </c>
      <c r="N17" s="38"/>
      <c r="O17" s="38"/>
      <c r="P17" s="38"/>
      <c r="Q17" s="38"/>
      <c r="R17" s="2"/>
      <c r="S17" s="2"/>
      <c r="T17" s="2"/>
      <c r="U17" s="95"/>
      <c r="V17" s="8" t="s">
        <v>2</v>
      </c>
      <c r="W17" s="12"/>
      <c r="X17" s="12"/>
    </row>
    <row r="18" spans="1:24" x14ac:dyDescent="0.25">
      <c r="A18" s="10" t="s">
        <v>58</v>
      </c>
      <c r="B18" s="11"/>
      <c r="C18" s="38"/>
      <c r="D18" s="38"/>
      <c r="E18" s="38"/>
      <c r="F18" s="38">
        <v>5</v>
      </c>
      <c r="G18" s="38">
        <v>10</v>
      </c>
      <c r="H18" s="38">
        <v>20</v>
      </c>
      <c r="I18" s="38" t="s">
        <v>42</v>
      </c>
      <c r="J18" s="38"/>
      <c r="K18" s="38"/>
      <c r="L18" s="38"/>
      <c r="M18" s="38"/>
      <c r="N18" s="38"/>
      <c r="O18" s="38"/>
      <c r="P18" s="38"/>
      <c r="Q18" s="38"/>
      <c r="R18" s="2"/>
      <c r="S18" s="2"/>
      <c r="T18" s="2"/>
      <c r="U18" s="84">
        <v>5</v>
      </c>
      <c r="V18" s="23" t="s">
        <v>1</v>
      </c>
      <c r="W18" s="8"/>
      <c r="X18" s="8"/>
    </row>
    <row r="19" spans="1:24" x14ac:dyDescent="0.25">
      <c r="A19" s="10" t="s">
        <v>59</v>
      </c>
      <c r="B19" s="10" t="s">
        <v>15</v>
      </c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12"/>
      <c r="O19" s="12"/>
      <c r="P19" s="92"/>
      <c r="Q19" s="92"/>
      <c r="R19" s="2"/>
      <c r="S19" s="2"/>
      <c r="T19" s="2"/>
      <c r="U19" s="84">
        <v>9</v>
      </c>
      <c r="V19" s="23" t="s">
        <v>0</v>
      </c>
      <c r="W19" s="8"/>
      <c r="X19" s="8"/>
    </row>
    <row r="20" spans="1:24" x14ac:dyDescent="0.25">
      <c r="A20" s="10" t="s">
        <v>60</v>
      </c>
      <c r="B20" s="10" t="s">
        <v>61</v>
      </c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 t="s">
        <v>28</v>
      </c>
      <c r="O20" s="38">
        <v>8</v>
      </c>
      <c r="P20" s="38"/>
      <c r="Q20" s="38"/>
      <c r="R20" s="2"/>
      <c r="S20" s="2"/>
      <c r="T20" s="2"/>
      <c r="U20" s="84">
        <v>2</v>
      </c>
      <c r="V20" s="23" t="s">
        <v>3</v>
      </c>
      <c r="W20" s="12"/>
      <c r="X20" s="8"/>
    </row>
    <row r="21" spans="1:24" ht="22.5" x14ac:dyDescent="0.25">
      <c r="A21" s="10" t="s">
        <v>62</v>
      </c>
      <c r="B21" s="10" t="s">
        <v>15</v>
      </c>
      <c r="C21" s="38"/>
      <c r="D21" s="38"/>
      <c r="E21" s="38"/>
      <c r="F21" s="38"/>
      <c r="G21" s="38"/>
      <c r="H21" s="38"/>
      <c r="I21" s="38"/>
      <c r="J21" s="38">
        <v>3</v>
      </c>
      <c r="K21" s="38">
        <v>5</v>
      </c>
      <c r="L21" s="38">
        <v>5</v>
      </c>
      <c r="M21" s="38">
        <v>25</v>
      </c>
      <c r="N21" s="74" t="s">
        <v>63</v>
      </c>
      <c r="O21" s="74"/>
      <c r="P21" s="38"/>
      <c r="Q21" s="38"/>
      <c r="R21" s="2"/>
      <c r="S21" s="2"/>
      <c r="T21" s="2"/>
      <c r="U21" s="84">
        <v>25</v>
      </c>
      <c r="V21" s="23" t="s">
        <v>3</v>
      </c>
      <c r="W21" s="12"/>
      <c r="X21" s="8"/>
    </row>
    <row r="22" spans="1:24" x14ac:dyDescent="0.25">
      <c r="A22" s="10" t="s">
        <v>64</v>
      </c>
      <c r="B22" s="13" t="s">
        <v>65</v>
      </c>
      <c r="C22" s="38"/>
      <c r="D22" s="38"/>
      <c r="E22" s="38"/>
      <c r="F22" s="38">
        <v>1E-3</v>
      </c>
      <c r="G22" s="38">
        <v>1.4999999999999999E-2</v>
      </c>
      <c r="H22" s="38">
        <v>0.1</v>
      </c>
      <c r="I22" s="38"/>
      <c r="J22" s="38"/>
      <c r="K22" s="38"/>
      <c r="L22" s="38"/>
      <c r="M22" s="38"/>
      <c r="N22" s="38"/>
      <c r="O22" s="38"/>
      <c r="P22" s="38"/>
      <c r="Q22" s="38" t="s">
        <v>66</v>
      </c>
      <c r="R22" s="2"/>
      <c r="S22" s="2"/>
      <c r="T22" s="2"/>
      <c r="U22" s="84">
        <v>1E-3</v>
      </c>
      <c r="V22" s="23"/>
      <c r="W22" s="8"/>
      <c r="X22" s="8"/>
    </row>
    <row r="23" spans="1:24" x14ac:dyDescent="0.25">
      <c r="A23" s="14" t="s">
        <v>67</v>
      </c>
      <c r="B23" s="10" t="s">
        <v>68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 t="s">
        <v>69</v>
      </c>
      <c r="R23" s="2"/>
      <c r="S23" s="2"/>
      <c r="T23" s="2"/>
      <c r="U23" s="84">
        <v>130</v>
      </c>
      <c r="V23" s="23" t="s">
        <v>92</v>
      </c>
      <c r="W23" s="8"/>
      <c r="X23" s="8"/>
    </row>
    <row r="24" spans="1:24" x14ac:dyDescent="0.25">
      <c r="A24" s="15" t="s">
        <v>70</v>
      </c>
      <c r="B24" s="10" t="s">
        <v>68</v>
      </c>
      <c r="C24" s="38"/>
      <c r="D24" s="38"/>
      <c r="E24" s="38"/>
      <c r="F24" s="38">
        <v>0</v>
      </c>
      <c r="G24" s="38">
        <v>1</v>
      </c>
      <c r="H24" s="38">
        <v>10</v>
      </c>
      <c r="I24" s="38">
        <v>100</v>
      </c>
      <c r="J24" s="38"/>
      <c r="K24" s="38"/>
      <c r="L24" s="38"/>
      <c r="M24" s="38"/>
      <c r="N24" s="38" t="s">
        <v>71</v>
      </c>
      <c r="O24" s="38"/>
      <c r="P24" s="38" t="s">
        <v>72</v>
      </c>
      <c r="Q24" s="38" t="s">
        <v>69</v>
      </c>
      <c r="R24" s="2"/>
      <c r="S24" s="2"/>
      <c r="T24" s="2"/>
      <c r="U24" s="84">
        <v>130</v>
      </c>
      <c r="V24" s="23" t="s">
        <v>92</v>
      </c>
      <c r="W24" s="8"/>
      <c r="X24" s="8"/>
    </row>
    <row r="25" spans="1:24" x14ac:dyDescent="0.25">
      <c r="A25" s="10" t="s">
        <v>73</v>
      </c>
      <c r="B25" s="10" t="s">
        <v>15</v>
      </c>
      <c r="C25" s="38" t="s">
        <v>74</v>
      </c>
      <c r="D25" s="38" t="s">
        <v>75</v>
      </c>
      <c r="E25" s="38" t="s">
        <v>76</v>
      </c>
      <c r="F25" s="38">
        <v>0.15</v>
      </c>
      <c r="G25" s="38">
        <v>0.5</v>
      </c>
      <c r="H25" s="38" t="s">
        <v>77</v>
      </c>
      <c r="I25" s="38"/>
      <c r="J25" s="38"/>
      <c r="K25" s="38"/>
      <c r="L25" s="38"/>
      <c r="M25" s="38"/>
      <c r="N25" s="38" t="s">
        <v>86</v>
      </c>
      <c r="O25" s="38">
        <v>20</v>
      </c>
      <c r="P25" s="38">
        <v>5</v>
      </c>
      <c r="Q25" s="38"/>
      <c r="R25" s="2"/>
      <c r="S25" s="2"/>
      <c r="T25" s="2"/>
      <c r="U25" s="84">
        <v>0.01</v>
      </c>
      <c r="V25" s="23" t="s">
        <v>0</v>
      </c>
      <c r="W25" s="8"/>
      <c r="X25" s="8"/>
    </row>
    <row r="26" spans="1:24" x14ac:dyDescent="0.25">
      <c r="A26" s="10" t="s">
        <v>78</v>
      </c>
      <c r="B26" s="10" t="s">
        <v>15</v>
      </c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 t="s">
        <v>79</v>
      </c>
      <c r="O26" s="38">
        <v>1</v>
      </c>
      <c r="P26" s="38">
        <v>5</v>
      </c>
      <c r="Q26" s="38"/>
      <c r="R26" s="2"/>
      <c r="S26" s="2"/>
      <c r="T26" s="2"/>
      <c r="U26" s="84">
        <v>5</v>
      </c>
      <c r="V26" s="23" t="s">
        <v>3</v>
      </c>
      <c r="W26" s="8"/>
      <c r="X26" s="8"/>
    </row>
    <row r="27" spans="1:24" x14ac:dyDescent="0.25">
      <c r="A27" s="10" t="s">
        <v>80</v>
      </c>
      <c r="B27" s="10" t="s">
        <v>15</v>
      </c>
      <c r="C27" s="38" t="s">
        <v>39</v>
      </c>
      <c r="D27" s="38">
        <v>1.4E-2</v>
      </c>
      <c r="E27" s="38">
        <v>0.2</v>
      </c>
      <c r="F27" s="38">
        <v>0.05</v>
      </c>
      <c r="G27" s="38"/>
      <c r="H27" s="38">
        <v>1</v>
      </c>
      <c r="I27" s="38"/>
      <c r="J27" s="38"/>
      <c r="K27" s="38"/>
      <c r="L27" s="38"/>
      <c r="M27" s="38"/>
      <c r="N27" s="38" t="s">
        <v>81</v>
      </c>
      <c r="O27" s="38">
        <v>1</v>
      </c>
      <c r="P27" s="38" t="s">
        <v>82</v>
      </c>
      <c r="Q27" s="38"/>
      <c r="R27" s="2"/>
      <c r="S27" s="2"/>
      <c r="T27" s="2"/>
      <c r="U27" s="84">
        <v>7.0000000000000001E-3</v>
      </c>
      <c r="V27" s="23" t="s">
        <v>0</v>
      </c>
      <c r="W27" s="8"/>
      <c r="X27" s="8"/>
    </row>
    <row r="28" spans="1:24" x14ac:dyDescent="0.25">
      <c r="A28" s="10" t="s">
        <v>83</v>
      </c>
      <c r="B28" s="10" t="s">
        <v>15</v>
      </c>
      <c r="C28" s="117" t="s">
        <v>84</v>
      </c>
      <c r="D28" s="117"/>
      <c r="E28" s="117"/>
      <c r="F28" s="38">
        <v>0.1</v>
      </c>
      <c r="G28" s="38">
        <v>0.3</v>
      </c>
      <c r="H28" s="38">
        <v>1</v>
      </c>
      <c r="I28" s="38" t="s">
        <v>85</v>
      </c>
      <c r="J28" s="38">
        <v>0.1</v>
      </c>
      <c r="K28" s="38">
        <v>0.2</v>
      </c>
      <c r="L28" s="38">
        <v>0.3</v>
      </c>
      <c r="M28" s="38">
        <v>10</v>
      </c>
      <c r="N28" s="38" t="s">
        <v>86</v>
      </c>
      <c r="O28" s="38">
        <v>20</v>
      </c>
      <c r="P28" s="38" t="s">
        <v>87</v>
      </c>
      <c r="Q28" s="38"/>
      <c r="R28" s="2"/>
      <c r="S28" s="2"/>
      <c r="T28" s="2"/>
      <c r="U28" s="84">
        <v>0.1</v>
      </c>
      <c r="V28" s="23" t="s">
        <v>1</v>
      </c>
      <c r="W28" s="12"/>
      <c r="X28" s="8"/>
    </row>
    <row r="29" spans="1:24" x14ac:dyDescent="0.25">
      <c r="A29" s="10" t="s">
        <v>88</v>
      </c>
      <c r="B29" s="10" t="s">
        <v>15</v>
      </c>
      <c r="C29" s="38">
        <v>0.18</v>
      </c>
      <c r="D29" s="38">
        <v>0.37</v>
      </c>
      <c r="E29" s="38">
        <v>1.3</v>
      </c>
      <c r="F29" s="38">
        <v>0.05</v>
      </c>
      <c r="G29" s="38">
        <v>0.15</v>
      </c>
      <c r="H29" s="38">
        <v>1</v>
      </c>
      <c r="I29" s="38" t="s">
        <v>85</v>
      </c>
      <c r="J29" s="38">
        <v>0.05</v>
      </c>
      <c r="K29" s="38">
        <v>0.1</v>
      </c>
      <c r="L29" s="38">
        <v>0.2</v>
      </c>
      <c r="M29" s="38">
        <v>10</v>
      </c>
      <c r="N29" s="38" t="s">
        <v>89</v>
      </c>
      <c r="O29" s="38">
        <v>10</v>
      </c>
      <c r="P29" s="38">
        <v>10</v>
      </c>
      <c r="Q29" s="38"/>
      <c r="R29" s="2"/>
      <c r="S29" s="2"/>
      <c r="T29" s="2"/>
      <c r="U29" s="84">
        <v>0.02</v>
      </c>
      <c r="V29" s="23" t="s">
        <v>3</v>
      </c>
      <c r="W29" s="12"/>
      <c r="X29" s="8"/>
    </row>
    <row r="30" spans="1:24" x14ac:dyDescent="0.25">
      <c r="N30" s="75"/>
      <c r="O30" s="75"/>
    </row>
    <row r="31" spans="1:24" x14ac:dyDescent="0.25">
      <c r="N31" s="76"/>
      <c r="O31" s="76"/>
    </row>
    <row r="32" spans="1:24" x14ac:dyDescent="0.25">
      <c r="N32" s="76"/>
      <c r="O32" s="76"/>
    </row>
    <row r="33" spans="14:15" x14ac:dyDescent="0.25">
      <c r="N33" s="76"/>
      <c r="O33" s="76"/>
    </row>
    <row r="34" spans="14:15" x14ac:dyDescent="0.25">
      <c r="N34" s="76"/>
      <c r="O34" s="76"/>
    </row>
    <row r="35" spans="14:15" x14ac:dyDescent="0.25">
      <c r="N35" s="76"/>
      <c r="O35" s="76"/>
    </row>
    <row r="36" spans="14:15" x14ac:dyDescent="0.25">
      <c r="N36" s="76"/>
      <c r="O36" s="76"/>
    </row>
    <row r="37" spans="14:15" x14ac:dyDescent="0.25">
      <c r="N37" s="76"/>
      <c r="O37" s="76"/>
    </row>
    <row r="38" spans="14:15" x14ac:dyDescent="0.25">
      <c r="N38" s="76"/>
      <c r="O38" s="76"/>
    </row>
    <row r="39" spans="14:15" x14ac:dyDescent="0.25">
      <c r="N39" s="76"/>
      <c r="O39" s="76"/>
    </row>
    <row r="40" spans="14:15" x14ac:dyDescent="0.25">
      <c r="N40" s="76"/>
      <c r="O40" s="76"/>
    </row>
    <row r="41" spans="14:15" x14ac:dyDescent="0.25">
      <c r="N41" s="76"/>
      <c r="O41" s="76"/>
    </row>
    <row r="42" spans="14:15" x14ac:dyDescent="0.25">
      <c r="N42" s="76"/>
      <c r="O42" s="76"/>
    </row>
    <row r="43" spans="14:15" x14ac:dyDescent="0.25">
      <c r="N43" s="76"/>
      <c r="O43" s="76"/>
    </row>
    <row r="44" spans="14:15" x14ac:dyDescent="0.25">
      <c r="N44" s="76"/>
      <c r="O44" s="76"/>
    </row>
    <row r="45" spans="14:15" x14ac:dyDescent="0.25">
      <c r="N45" s="76"/>
      <c r="O45" s="76"/>
    </row>
    <row r="46" spans="14:15" x14ac:dyDescent="0.25">
      <c r="N46" s="76"/>
      <c r="O46" s="76"/>
    </row>
    <row r="47" spans="14:15" x14ac:dyDescent="0.25">
      <c r="N47" s="76"/>
      <c r="O47" s="76"/>
    </row>
    <row r="48" spans="14:15" x14ac:dyDescent="0.25">
      <c r="N48" s="76"/>
      <c r="O48" s="76"/>
    </row>
    <row r="49" spans="14:15" x14ac:dyDescent="0.25">
      <c r="N49" s="76"/>
      <c r="O49" s="76"/>
    </row>
    <row r="50" spans="14:15" x14ac:dyDescent="0.25">
      <c r="N50" s="76"/>
      <c r="O50" s="76"/>
    </row>
    <row r="51" spans="14:15" x14ac:dyDescent="0.25">
      <c r="N51" s="76"/>
      <c r="O51" s="76"/>
    </row>
    <row r="52" spans="14:15" x14ac:dyDescent="0.25">
      <c r="N52" s="76"/>
      <c r="O52" s="76"/>
    </row>
    <row r="53" spans="14:15" x14ac:dyDescent="0.25">
      <c r="N53" s="76"/>
      <c r="O53" s="76"/>
    </row>
    <row r="54" spans="14:15" x14ac:dyDescent="0.25">
      <c r="N54" s="76"/>
      <c r="O54" s="76"/>
    </row>
    <row r="55" spans="14:15" x14ac:dyDescent="0.25">
      <c r="N55" s="76"/>
      <c r="O55" s="76"/>
    </row>
    <row r="56" spans="14:15" x14ac:dyDescent="0.25">
      <c r="N56" s="76"/>
      <c r="O56" s="76"/>
    </row>
    <row r="57" spans="14:15" x14ac:dyDescent="0.25">
      <c r="N57" s="76"/>
      <c r="O57" s="76"/>
    </row>
    <row r="58" spans="14:15" x14ac:dyDescent="0.25">
      <c r="N58" s="76"/>
      <c r="O58" s="76"/>
    </row>
    <row r="59" spans="14:15" x14ac:dyDescent="0.25">
      <c r="N59" s="76"/>
      <c r="O59" s="76"/>
    </row>
    <row r="60" spans="14:15" x14ac:dyDescent="0.25">
      <c r="N60" s="76"/>
      <c r="O60" s="76"/>
    </row>
    <row r="61" spans="14:15" x14ac:dyDescent="0.25">
      <c r="N61" s="76"/>
      <c r="O61" s="76"/>
    </row>
    <row r="62" spans="14:15" x14ac:dyDescent="0.25">
      <c r="N62" s="76"/>
      <c r="O62" s="76"/>
    </row>
    <row r="63" spans="14:15" x14ac:dyDescent="0.25">
      <c r="N63" s="78"/>
      <c r="O63" s="78"/>
    </row>
    <row r="64" spans="14:15" x14ac:dyDescent="0.25">
      <c r="N64" s="12"/>
      <c r="O64" s="12"/>
    </row>
    <row r="65" spans="14:15" x14ac:dyDescent="0.25">
      <c r="N65" s="12"/>
      <c r="O65" s="12"/>
    </row>
    <row r="66" spans="14:15" x14ac:dyDescent="0.25">
      <c r="N66" s="12"/>
      <c r="O66" s="12"/>
    </row>
    <row r="67" spans="14:15" x14ac:dyDescent="0.25">
      <c r="N67" s="12"/>
      <c r="O67" s="12"/>
    </row>
    <row r="68" spans="14:15" x14ac:dyDescent="0.25">
      <c r="N68" s="12"/>
      <c r="O68" s="12"/>
    </row>
    <row r="69" spans="14:15" x14ac:dyDescent="0.25">
      <c r="N69" s="12"/>
      <c r="O69" s="12"/>
    </row>
    <row r="70" spans="14:15" x14ac:dyDescent="0.25">
      <c r="N70" s="12"/>
      <c r="O70" s="12"/>
    </row>
    <row r="71" spans="14:15" x14ac:dyDescent="0.25">
      <c r="N71" s="12"/>
      <c r="O71" s="12"/>
    </row>
    <row r="72" spans="14:15" x14ac:dyDescent="0.25">
      <c r="N72" s="12"/>
      <c r="O72" s="12"/>
    </row>
    <row r="73" spans="14:15" x14ac:dyDescent="0.25">
      <c r="N73" s="12"/>
      <c r="O73" s="12"/>
    </row>
    <row r="74" spans="14:15" x14ac:dyDescent="0.25">
      <c r="N74" s="12"/>
      <c r="O74" s="12"/>
    </row>
    <row r="75" spans="14:15" x14ac:dyDescent="0.25">
      <c r="N75" s="12"/>
      <c r="O75" s="12"/>
    </row>
    <row r="76" spans="14:15" x14ac:dyDescent="0.25">
      <c r="N76" s="12"/>
      <c r="O76" s="12"/>
    </row>
    <row r="77" spans="14:15" x14ac:dyDescent="0.25">
      <c r="N77" s="79"/>
      <c r="O77" s="79"/>
    </row>
    <row r="78" spans="14:15" x14ac:dyDescent="0.25">
      <c r="N78" s="76"/>
      <c r="O78" s="76"/>
    </row>
    <row r="79" spans="14:15" x14ac:dyDescent="0.25">
      <c r="N79" s="76"/>
      <c r="O79" s="76"/>
    </row>
    <row r="80" spans="14:15" x14ac:dyDescent="0.25">
      <c r="N80" s="76"/>
      <c r="O80" s="76"/>
    </row>
    <row r="81" spans="14:15" x14ac:dyDescent="0.25">
      <c r="N81" s="76"/>
      <c r="O81" s="76"/>
    </row>
    <row r="82" spans="14:15" x14ac:dyDescent="0.25">
      <c r="N82" s="76"/>
      <c r="O82" s="76"/>
    </row>
    <row r="83" spans="14:15" x14ac:dyDescent="0.25">
      <c r="N83" s="76"/>
      <c r="O83" s="76"/>
    </row>
    <row r="84" spans="14:15" x14ac:dyDescent="0.25">
      <c r="N84" s="76"/>
      <c r="O84" s="76"/>
    </row>
    <row r="85" spans="14:15" x14ac:dyDescent="0.25">
      <c r="N85" s="76"/>
      <c r="O85" s="76"/>
    </row>
    <row r="86" spans="14:15" x14ac:dyDescent="0.25">
      <c r="N86" s="76"/>
      <c r="O86" s="76"/>
    </row>
    <row r="87" spans="14:15" x14ac:dyDescent="0.25">
      <c r="N87" s="76"/>
      <c r="O87" s="76"/>
    </row>
    <row r="88" spans="14:15" x14ac:dyDescent="0.25">
      <c r="N88" s="76"/>
      <c r="O88" s="76"/>
    </row>
    <row r="89" spans="14:15" x14ac:dyDescent="0.25">
      <c r="N89" s="76"/>
      <c r="O89" s="76"/>
    </row>
    <row r="90" spans="14:15" x14ac:dyDescent="0.25">
      <c r="N90" s="76"/>
      <c r="O90" s="76"/>
    </row>
    <row r="91" spans="14:15" x14ac:dyDescent="0.25">
      <c r="N91" s="76"/>
      <c r="O91" s="76"/>
    </row>
    <row r="92" spans="14:15" x14ac:dyDescent="0.25">
      <c r="N92" s="76"/>
      <c r="O92" s="76"/>
    </row>
    <row r="93" spans="14:15" x14ac:dyDescent="0.25">
      <c r="N93" s="76"/>
      <c r="O93" s="76"/>
    </row>
    <row r="94" spans="14:15" x14ac:dyDescent="0.25">
      <c r="N94" s="76"/>
      <c r="O94" s="76"/>
    </row>
    <row r="95" spans="14:15" x14ac:dyDescent="0.25">
      <c r="N95" s="76"/>
      <c r="O95" s="76"/>
    </row>
    <row r="96" spans="14:15" x14ac:dyDescent="0.25">
      <c r="N96" s="76"/>
      <c r="O96" s="76"/>
    </row>
    <row r="97" spans="14:15" x14ac:dyDescent="0.25">
      <c r="N97" s="76"/>
      <c r="O97" s="76"/>
    </row>
    <row r="98" spans="14:15" x14ac:dyDescent="0.25">
      <c r="N98" s="76"/>
      <c r="O98" s="76"/>
    </row>
    <row r="99" spans="14:15" x14ac:dyDescent="0.25">
      <c r="N99" s="76"/>
      <c r="O99" s="76"/>
    </row>
    <row r="100" spans="14:15" x14ac:dyDescent="0.25">
      <c r="N100" s="76"/>
      <c r="O100" s="76"/>
    </row>
    <row r="101" spans="14:15" x14ac:dyDescent="0.25">
      <c r="N101" s="76"/>
      <c r="O101" s="76"/>
    </row>
    <row r="102" spans="14:15" x14ac:dyDescent="0.25">
      <c r="N102" s="76"/>
      <c r="O102" s="76"/>
    </row>
    <row r="103" spans="14:15" x14ac:dyDescent="0.25">
      <c r="N103" s="76"/>
      <c r="O103" s="76"/>
    </row>
    <row r="104" spans="14:15" x14ac:dyDescent="0.25">
      <c r="N104" s="76"/>
      <c r="O104" s="76"/>
    </row>
  </sheetData>
  <sheetProtection password="E65E" sheet="1" objects="1" scenarios="1" selectLockedCells="1" selectUnlockedCells="1"/>
  <mergeCells count="8">
    <mergeCell ref="C14:E14"/>
    <mergeCell ref="C28:E28"/>
    <mergeCell ref="R1:T1"/>
    <mergeCell ref="V1:W2"/>
    <mergeCell ref="C1:E1"/>
    <mergeCell ref="F1:I1"/>
    <mergeCell ref="J1:M1"/>
    <mergeCell ref="N1:O1"/>
  </mergeCells>
  <conditionalFormatting sqref="W4">
    <cfRule type="cellIs" dxfId="14" priority="2" operator="equal">
      <formula>"non-compliant"</formula>
    </cfRule>
    <cfRule type="cellIs" dxfId="13" priority="3" operator="greaterThan">
      <formula>"non-compliant"</formula>
    </cfRule>
  </conditionalFormatting>
  <conditionalFormatting sqref="W3:X18">
    <cfRule type="cellIs" dxfId="12" priority="1" operator="equal">
      <formula>"non-compliant"</formula>
    </cfRule>
  </conditionalFormatting>
  <pageMargins left="0.7" right="0.7" top="0.75" bottom="0.75" header="0.3" footer="0.3"/>
  <pageSetup paperSize="8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E350"/>
  <sheetViews>
    <sheetView topLeftCell="O1" zoomScaleNormal="100" workbookViewId="0">
      <selection activeCell="U11" sqref="U11:W11"/>
    </sheetView>
  </sheetViews>
  <sheetFormatPr defaultRowHeight="15" x14ac:dyDescent="0.25"/>
  <cols>
    <col min="1" max="1" width="24.42578125" style="31" customWidth="1"/>
    <col min="2" max="2" width="13.42578125" style="31" customWidth="1"/>
    <col min="3" max="17" width="8.7109375" style="21" customWidth="1"/>
    <col min="18" max="20" width="9.140625" style="8"/>
    <col min="21" max="21" width="9.140625" style="32"/>
    <col min="22" max="22" width="15.28515625" style="32" customWidth="1"/>
    <col min="23" max="23" width="12.140625" customWidth="1"/>
    <col min="24" max="24" width="11.28515625" customWidth="1"/>
  </cols>
  <sheetData>
    <row r="1" spans="1:24" ht="22.5" customHeight="1" x14ac:dyDescent="0.25">
      <c r="A1" s="27"/>
      <c r="B1" s="27"/>
      <c r="C1" s="121" t="s">
        <v>0</v>
      </c>
      <c r="D1" s="121"/>
      <c r="E1" s="121"/>
      <c r="F1" s="121" t="s">
        <v>1</v>
      </c>
      <c r="G1" s="121"/>
      <c r="H1" s="121"/>
      <c r="I1" s="121"/>
      <c r="J1" s="121" t="s">
        <v>2</v>
      </c>
      <c r="K1" s="121"/>
      <c r="L1" s="121"/>
      <c r="M1" s="121"/>
      <c r="N1" s="122" t="s">
        <v>3</v>
      </c>
      <c r="O1" s="123"/>
      <c r="P1" s="35" t="s">
        <v>4</v>
      </c>
      <c r="Q1" s="58" t="s">
        <v>5</v>
      </c>
      <c r="R1" s="116">
        <v>90529</v>
      </c>
      <c r="S1" s="116"/>
      <c r="T1" s="116"/>
      <c r="U1" s="24" t="s">
        <v>90</v>
      </c>
      <c r="V1" s="124" t="s">
        <v>101</v>
      </c>
      <c r="W1" s="125"/>
      <c r="X1" s="8"/>
    </row>
    <row r="2" spans="1:24" ht="28.5" customHeight="1" x14ac:dyDescent="0.25">
      <c r="A2" s="10" t="s">
        <v>6</v>
      </c>
      <c r="B2" s="10" t="s">
        <v>7</v>
      </c>
      <c r="C2" s="34" t="s">
        <v>8</v>
      </c>
      <c r="D2" s="34" t="s">
        <v>9</v>
      </c>
      <c r="E2" s="34" t="s">
        <v>10</v>
      </c>
      <c r="F2" s="34" t="s">
        <v>8</v>
      </c>
      <c r="G2" s="34" t="s">
        <v>11</v>
      </c>
      <c r="H2" s="34" t="s">
        <v>12</v>
      </c>
      <c r="I2" s="34" t="s">
        <v>13</v>
      </c>
      <c r="J2" s="34">
        <v>1</v>
      </c>
      <c r="K2" s="34">
        <v>2</v>
      </c>
      <c r="L2" s="34">
        <v>3</v>
      </c>
      <c r="M2" s="34">
        <v>4</v>
      </c>
      <c r="N2" s="34" t="s">
        <v>8</v>
      </c>
      <c r="O2" s="34" t="s">
        <v>105</v>
      </c>
      <c r="P2" s="35" t="s">
        <v>8</v>
      </c>
      <c r="Q2" s="59" t="s">
        <v>8</v>
      </c>
      <c r="R2" s="25">
        <v>0.05</v>
      </c>
      <c r="S2" s="25">
        <v>0.5</v>
      </c>
      <c r="T2" s="25">
        <v>0.95</v>
      </c>
      <c r="U2" s="18"/>
      <c r="V2" s="126"/>
      <c r="W2" s="127"/>
      <c r="X2" s="8"/>
    </row>
    <row r="3" spans="1:24" x14ac:dyDescent="0.25">
      <c r="A3" s="28" t="s">
        <v>14</v>
      </c>
      <c r="B3" s="28" t="s">
        <v>15</v>
      </c>
      <c r="C3" s="38"/>
      <c r="D3" s="38"/>
      <c r="E3" s="38"/>
      <c r="F3" s="38">
        <v>32</v>
      </c>
      <c r="G3" s="38">
        <v>80</v>
      </c>
      <c r="H3" s="38" t="s">
        <v>16</v>
      </c>
      <c r="I3" s="38"/>
      <c r="J3" s="38"/>
      <c r="K3" s="38"/>
      <c r="L3" s="38"/>
      <c r="M3" s="38"/>
      <c r="N3" s="38"/>
      <c r="O3" s="38"/>
      <c r="P3" s="38" t="s">
        <v>17</v>
      </c>
      <c r="Q3" s="39"/>
      <c r="R3" s="64">
        <v>12.342000000000001</v>
      </c>
      <c r="S3" s="64">
        <v>23.32</v>
      </c>
      <c r="T3" s="64">
        <v>56.24</v>
      </c>
      <c r="U3" s="80">
        <v>60</v>
      </c>
      <c r="V3" s="8" t="s">
        <v>1</v>
      </c>
      <c r="W3" s="12" t="str">
        <f>IF(T3&lt;=G3,"compliant","noncompliance")</f>
        <v>compliant</v>
      </c>
      <c r="X3" s="12"/>
    </row>
    <row r="4" spans="1:24" x14ac:dyDescent="0.25">
      <c r="A4" s="28" t="s">
        <v>18</v>
      </c>
      <c r="B4" s="28" t="s">
        <v>15</v>
      </c>
      <c r="C4" s="38"/>
      <c r="D4" s="38"/>
      <c r="E4" s="38"/>
      <c r="F4" s="38">
        <v>100</v>
      </c>
      <c r="G4" s="38">
        <v>200</v>
      </c>
      <c r="H4" s="38">
        <v>600</v>
      </c>
      <c r="I4" s="38" t="s">
        <v>19</v>
      </c>
      <c r="J4" s="38">
        <v>20</v>
      </c>
      <c r="K4" s="38">
        <v>40</v>
      </c>
      <c r="L4" s="38">
        <v>100</v>
      </c>
      <c r="M4" s="38">
        <v>500</v>
      </c>
      <c r="N4" s="38" t="s">
        <v>20</v>
      </c>
      <c r="O4" s="38">
        <v>140</v>
      </c>
      <c r="P4" s="38">
        <v>1500</v>
      </c>
      <c r="Q4" s="39"/>
      <c r="R4" s="64">
        <v>14.914999999999999</v>
      </c>
      <c r="S4" s="64">
        <v>34.450000000000003</v>
      </c>
      <c r="T4" s="68">
        <v>145.44579999999999</v>
      </c>
      <c r="U4" s="80">
        <v>150</v>
      </c>
      <c r="V4" s="8" t="s">
        <v>102</v>
      </c>
      <c r="W4" s="12" t="str">
        <f>IF(T4&lt;=100,"compliant","non-compliant")</f>
        <v>non-compliant</v>
      </c>
      <c r="X4" s="12"/>
    </row>
    <row r="5" spans="1:24" x14ac:dyDescent="0.25">
      <c r="A5" s="28" t="s">
        <v>21</v>
      </c>
      <c r="B5" s="28" t="s">
        <v>15</v>
      </c>
      <c r="C5" s="26"/>
      <c r="D5" s="26"/>
      <c r="E5" s="26"/>
      <c r="F5" s="38">
        <v>450</v>
      </c>
      <c r="G5" s="38">
        <v>1000</v>
      </c>
      <c r="H5" s="38">
        <v>2400</v>
      </c>
      <c r="I5" s="38">
        <v>3400</v>
      </c>
      <c r="J5" s="38">
        <v>100</v>
      </c>
      <c r="K5" s="38">
        <v>200</v>
      </c>
      <c r="L5" s="38">
        <v>450</v>
      </c>
      <c r="M5" s="38">
        <v>1600</v>
      </c>
      <c r="N5" s="38">
        <v>260</v>
      </c>
      <c r="O5" s="38">
        <v>600</v>
      </c>
      <c r="P5" s="38" t="s">
        <v>22</v>
      </c>
      <c r="Q5" s="40"/>
      <c r="R5" s="64">
        <v>134.75</v>
      </c>
      <c r="S5" s="64">
        <v>305</v>
      </c>
      <c r="T5" s="68">
        <v>752.88379999999995</v>
      </c>
      <c r="U5" s="80">
        <v>500</v>
      </c>
      <c r="V5" s="8" t="s">
        <v>3</v>
      </c>
      <c r="W5" s="12" t="str">
        <f>IF(T5&lt;=260,"compliant","non-compliant")</f>
        <v>non-compliant</v>
      </c>
      <c r="X5" s="12"/>
    </row>
    <row r="6" spans="1:24" x14ac:dyDescent="0.25">
      <c r="A6" s="28" t="s">
        <v>23</v>
      </c>
      <c r="B6" s="28" t="s">
        <v>24</v>
      </c>
      <c r="C6" s="38"/>
      <c r="D6" s="38"/>
      <c r="E6" s="38"/>
      <c r="F6" s="38">
        <v>70</v>
      </c>
      <c r="G6" s="38">
        <v>150</v>
      </c>
      <c r="H6" s="38">
        <v>370</v>
      </c>
      <c r="I6" s="38">
        <v>520</v>
      </c>
      <c r="J6" s="38">
        <v>15</v>
      </c>
      <c r="K6" s="38">
        <v>30</v>
      </c>
      <c r="L6" s="38">
        <v>70</v>
      </c>
      <c r="M6" s="38">
        <v>250</v>
      </c>
      <c r="N6" s="38">
        <v>40</v>
      </c>
      <c r="O6" s="38">
        <v>90</v>
      </c>
      <c r="P6" s="38"/>
      <c r="Q6" s="39"/>
      <c r="R6" s="64">
        <v>22.024999999999999</v>
      </c>
      <c r="S6" s="64">
        <v>42.4</v>
      </c>
      <c r="T6" s="64">
        <v>94.34</v>
      </c>
      <c r="U6" s="80">
        <v>110</v>
      </c>
      <c r="V6" s="8" t="s">
        <v>103</v>
      </c>
      <c r="W6" s="12" t="str">
        <f>IF(T6&lt;=40,"compliant","non-compliant")</f>
        <v>non-compliant</v>
      </c>
      <c r="X6" s="12"/>
    </row>
    <row r="7" spans="1:24" x14ac:dyDescent="0.25">
      <c r="A7" s="28" t="s">
        <v>25</v>
      </c>
      <c r="B7" s="28" t="s">
        <v>15</v>
      </c>
      <c r="C7" s="38" t="s">
        <v>26</v>
      </c>
      <c r="D7" s="38">
        <v>1.5</v>
      </c>
      <c r="E7" s="38">
        <v>2.54</v>
      </c>
      <c r="F7" s="38">
        <v>0.7</v>
      </c>
      <c r="G7" s="38">
        <v>1</v>
      </c>
      <c r="H7" s="38">
        <v>1.5</v>
      </c>
      <c r="I7" s="38" t="s">
        <v>27</v>
      </c>
      <c r="J7" s="38"/>
      <c r="K7" s="38"/>
      <c r="L7" s="38"/>
      <c r="M7" s="38"/>
      <c r="N7" s="38" t="s">
        <v>28</v>
      </c>
      <c r="O7" s="38">
        <v>15</v>
      </c>
      <c r="P7" s="38">
        <v>2</v>
      </c>
      <c r="Q7" s="39"/>
      <c r="R7" s="64">
        <v>0.16</v>
      </c>
      <c r="S7" s="64">
        <v>0.27700000000000002</v>
      </c>
      <c r="T7" s="64">
        <v>0.61</v>
      </c>
      <c r="U7" s="81">
        <v>0.7</v>
      </c>
      <c r="V7" s="8" t="s">
        <v>1</v>
      </c>
      <c r="W7" s="12" t="str">
        <f>IF(T7&lt;=1,"compliant","non-compliant")</f>
        <v>compliant</v>
      </c>
      <c r="X7" s="12"/>
    </row>
    <row r="8" spans="1:24" x14ac:dyDescent="0.25">
      <c r="A8" s="28" t="s">
        <v>29</v>
      </c>
      <c r="B8" s="28" t="s">
        <v>15</v>
      </c>
      <c r="C8" s="38"/>
      <c r="D8" s="38"/>
      <c r="E8" s="38"/>
      <c r="F8" s="38" t="s">
        <v>30</v>
      </c>
      <c r="G8" s="38">
        <v>50</v>
      </c>
      <c r="H8" s="38">
        <v>100</v>
      </c>
      <c r="I8" s="38" t="s">
        <v>31</v>
      </c>
      <c r="J8" s="38"/>
      <c r="K8" s="38"/>
      <c r="L8" s="38"/>
      <c r="M8" s="38"/>
      <c r="N8" s="38"/>
      <c r="O8" s="38"/>
      <c r="P8" s="38"/>
      <c r="Q8" s="39"/>
      <c r="R8" s="64">
        <v>2.9335</v>
      </c>
      <c r="S8" s="64">
        <v>4.68</v>
      </c>
      <c r="T8" s="68">
        <v>7.0525000000000002</v>
      </c>
      <c r="U8" s="80">
        <v>10</v>
      </c>
      <c r="V8" s="8" t="s">
        <v>1</v>
      </c>
      <c r="W8" s="12" t="str">
        <f>IF(T8&lt;=40,"compliant","non-compliant")</f>
        <v>compliant</v>
      </c>
      <c r="X8" s="12"/>
    </row>
    <row r="9" spans="1:24" x14ac:dyDescent="0.25">
      <c r="A9" s="28" t="s">
        <v>32</v>
      </c>
      <c r="B9" s="28" t="s">
        <v>15</v>
      </c>
      <c r="C9" s="38"/>
      <c r="D9" s="38"/>
      <c r="E9" s="38"/>
      <c r="F9" s="38">
        <v>30</v>
      </c>
      <c r="G9" s="38">
        <v>50</v>
      </c>
      <c r="H9" s="38">
        <v>70</v>
      </c>
      <c r="I9" s="38" t="s">
        <v>33</v>
      </c>
      <c r="J9" s="38"/>
      <c r="K9" s="38"/>
      <c r="L9" s="38"/>
      <c r="M9" s="38"/>
      <c r="N9" s="38"/>
      <c r="O9" s="38"/>
      <c r="P9" s="38">
        <v>500</v>
      </c>
      <c r="Q9" s="39"/>
      <c r="R9" s="64">
        <v>6.9</v>
      </c>
      <c r="S9" s="64">
        <v>15.881</v>
      </c>
      <c r="T9" s="68">
        <v>6.2744999999999997</v>
      </c>
      <c r="U9" s="80">
        <v>60</v>
      </c>
      <c r="V9" s="8" t="s">
        <v>1</v>
      </c>
      <c r="W9" s="12" t="str">
        <f>IF(T9&lt;=50,"compliant","non-compliant")</f>
        <v>compliant</v>
      </c>
      <c r="X9" s="12"/>
    </row>
    <row r="10" spans="1:24" x14ac:dyDescent="0.25">
      <c r="A10" s="28" t="s">
        <v>34</v>
      </c>
      <c r="B10" s="28" t="s">
        <v>15</v>
      </c>
      <c r="C10" s="38"/>
      <c r="D10" s="38"/>
      <c r="E10" s="38"/>
      <c r="F10" s="38">
        <v>100</v>
      </c>
      <c r="G10" s="38">
        <v>200</v>
      </c>
      <c r="H10" s="38">
        <v>400</v>
      </c>
      <c r="I10" s="38" t="s">
        <v>35</v>
      </c>
      <c r="J10" s="38"/>
      <c r="K10" s="38"/>
      <c r="L10" s="38"/>
      <c r="M10" s="38"/>
      <c r="N10" s="38" t="s">
        <v>36</v>
      </c>
      <c r="O10" s="38">
        <v>115</v>
      </c>
      <c r="P10" s="38" t="s">
        <v>37</v>
      </c>
      <c r="Q10" s="39"/>
      <c r="R10" s="64">
        <v>16.2</v>
      </c>
      <c r="S10" s="64">
        <v>32.200000000000003</v>
      </c>
      <c r="T10" s="68">
        <v>56.1</v>
      </c>
      <c r="U10" s="80">
        <v>115</v>
      </c>
      <c r="V10" s="8" t="s">
        <v>3</v>
      </c>
      <c r="W10" s="12" t="str">
        <f>IF(T10&lt;=70,"compliant","non- compliant")</f>
        <v>compliant</v>
      </c>
      <c r="X10" s="12"/>
    </row>
    <row r="11" spans="1:24" x14ac:dyDescent="0.25">
      <c r="A11" s="28" t="s">
        <v>38</v>
      </c>
      <c r="B11" s="28" t="s">
        <v>15</v>
      </c>
      <c r="C11" s="38" t="s">
        <v>39</v>
      </c>
      <c r="D11" s="38">
        <v>1.4999999999999999E-2</v>
      </c>
      <c r="E11" s="38">
        <v>0.1</v>
      </c>
      <c r="F11" s="38">
        <v>1</v>
      </c>
      <c r="G11" s="38">
        <v>2</v>
      </c>
      <c r="H11" s="38">
        <v>10</v>
      </c>
      <c r="I11" s="38" t="s">
        <v>40</v>
      </c>
      <c r="J11" s="38"/>
      <c r="K11" s="38"/>
      <c r="L11" s="38"/>
      <c r="M11" s="38"/>
      <c r="N11" s="38"/>
      <c r="O11" s="38"/>
      <c r="P11" s="38"/>
      <c r="Q11" s="39"/>
      <c r="R11" s="64">
        <v>0.02</v>
      </c>
      <c r="S11" s="64">
        <v>8.5000000000000006E-2</v>
      </c>
      <c r="T11" s="68">
        <v>116.2085</v>
      </c>
      <c r="U11" s="99">
        <v>0.05</v>
      </c>
      <c r="V11" s="100" t="s">
        <v>0</v>
      </c>
      <c r="W11" s="12" t="str">
        <f>IF(S11&lt;=0.15,"compliant","non-compliant")</f>
        <v>compliant</v>
      </c>
      <c r="X11" s="12"/>
    </row>
    <row r="12" spans="1:24" x14ac:dyDescent="0.25">
      <c r="A12" s="28" t="s">
        <v>41</v>
      </c>
      <c r="B12" s="28" t="s">
        <v>15</v>
      </c>
      <c r="C12" s="38"/>
      <c r="D12" s="38"/>
      <c r="E12" s="38"/>
      <c r="F12" s="38">
        <v>6</v>
      </c>
      <c r="G12" s="38">
        <v>10</v>
      </c>
      <c r="H12" s="38">
        <v>20</v>
      </c>
      <c r="I12" s="38" t="s">
        <v>42</v>
      </c>
      <c r="J12" s="38"/>
      <c r="K12" s="38"/>
      <c r="L12" s="38"/>
      <c r="M12" s="38"/>
      <c r="N12" s="38"/>
      <c r="O12" s="38"/>
      <c r="P12" s="38" t="s">
        <v>43</v>
      </c>
      <c r="Q12" s="39"/>
      <c r="R12" s="64">
        <v>0.02</v>
      </c>
      <c r="S12" s="64">
        <v>8.2000000000000003E-2</v>
      </c>
      <c r="T12" s="68">
        <v>4.7190000000000003</v>
      </c>
      <c r="U12" s="81">
        <v>0.5</v>
      </c>
      <c r="V12" s="8" t="s">
        <v>1</v>
      </c>
      <c r="W12" s="12" t="str">
        <f>IF(S12&lt;=10,"compliant","non-compliant")</f>
        <v>compliant</v>
      </c>
      <c r="X12" s="12"/>
    </row>
    <row r="13" spans="1:24" x14ac:dyDescent="0.25">
      <c r="A13" s="28" t="s">
        <v>44</v>
      </c>
      <c r="B13" s="28" t="s">
        <v>15</v>
      </c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40"/>
      <c r="R13" s="64">
        <v>3.4799999999999998E-2</v>
      </c>
      <c r="S13" s="64">
        <v>0.12</v>
      </c>
      <c r="T13" s="68">
        <v>0.89500000000000002</v>
      </c>
      <c r="U13" s="81">
        <v>0.25</v>
      </c>
      <c r="V13" s="8"/>
      <c r="W13" s="12"/>
      <c r="X13" s="12"/>
    </row>
    <row r="14" spans="1:24" ht="15" customHeight="1" x14ac:dyDescent="0.25">
      <c r="A14" s="28" t="s">
        <v>45</v>
      </c>
      <c r="B14" s="28"/>
      <c r="C14" s="117" t="s">
        <v>46</v>
      </c>
      <c r="D14" s="117"/>
      <c r="E14" s="117"/>
      <c r="F14" s="42" t="s">
        <v>47</v>
      </c>
      <c r="G14" s="42"/>
      <c r="H14" s="42"/>
      <c r="I14" s="42"/>
      <c r="J14" s="43" t="s">
        <v>48</v>
      </c>
      <c r="K14" s="43" t="s">
        <v>49</v>
      </c>
      <c r="L14" s="43" t="s">
        <v>49</v>
      </c>
      <c r="M14" s="43" t="s">
        <v>50</v>
      </c>
      <c r="N14" s="43" t="s">
        <v>51</v>
      </c>
      <c r="O14" s="43"/>
      <c r="P14" s="44"/>
      <c r="Q14" s="45" t="s">
        <v>52</v>
      </c>
      <c r="R14" s="64">
        <v>7.1420000000000003</v>
      </c>
      <c r="S14" s="64">
        <v>8.27</v>
      </c>
      <c r="T14" s="68">
        <v>8.6999999999999993</v>
      </c>
      <c r="U14" s="81" t="s">
        <v>91</v>
      </c>
      <c r="V14" s="9" t="s">
        <v>3</v>
      </c>
      <c r="W14" s="12" t="str">
        <f>IF(R14&gt;=6.5,"compliant","non-compliant")</f>
        <v>compliant</v>
      </c>
      <c r="X14" s="12" t="str">
        <f>IF(T14&lt;=8.4,"compliant","non-compliant")</f>
        <v>non-compliant</v>
      </c>
    </row>
    <row r="15" spans="1:24" x14ac:dyDescent="0.25">
      <c r="A15" s="28" t="s">
        <v>53</v>
      </c>
      <c r="B15" s="28" t="s">
        <v>15</v>
      </c>
      <c r="C15" s="38" t="s">
        <v>54</v>
      </c>
      <c r="D15" s="38">
        <v>2.5000000000000001E-2</v>
      </c>
      <c r="E15" s="38" t="s">
        <v>55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9"/>
      <c r="R15" s="64">
        <v>6.0000000000000001E-3</v>
      </c>
      <c r="S15" s="64">
        <v>2.1499999999999998E-2</v>
      </c>
      <c r="T15" s="68">
        <v>8.6419999999999995</v>
      </c>
      <c r="U15" s="82">
        <v>0.02</v>
      </c>
      <c r="V15" s="8" t="s">
        <v>0</v>
      </c>
      <c r="W15" s="12" t="str">
        <f>IF(S15&lt;=0.025,"compliant","non-compliant")</f>
        <v>compliant</v>
      </c>
      <c r="X15" s="12"/>
    </row>
    <row r="16" spans="1:24" ht="34.5" x14ac:dyDescent="0.25">
      <c r="A16" s="28" t="s">
        <v>56</v>
      </c>
      <c r="B16" s="28" t="s">
        <v>15</v>
      </c>
      <c r="C16" s="38"/>
      <c r="D16" s="38"/>
      <c r="E16" s="38"/>
      <c r="F16" s="38">
        <v>200</v>
      </c>
      <c r="G16" s="38"/>
      <c r="H16" s="38">
        <v>400</v>
      </c>
      <c r="I16" s="38"/>
      <c r="J16" s="38">
        <v>30</v>
      </c>
      <c r="K16" s="38">
        <v>80</v>
      </c>
      <c r="L16" s="38">
        <v>200</v>
      </c>
      <c r="M16" s="38">
        <v>500</v>
      </c>
      <c r="N16" s="38"/>
      <c r="O16" s="38"/>
      <c r="P16" s="38" t="s">
        <v>22</v>
      </c>
      <c r="Q16" s="39"/>
      <c r="R16" s="64">
        <v>2</v>
      </c>
      <c r="S16" s="64">
        <v>9.9</v>
      </c>
      <c r="T16" s="68">
        <v>7.1499999999999994E-2</v>
      </c>
      <c r="U16" s="80">
        <v>30</v>
      </c>
      <c r="V16" s="70" t="s">
        <v>104</v>
      </c>
      <c r="W16" s="12" t="str">
        <f>IF(T16&lt;=400,"compliant","non-complaint")</f>
        <v>compliant</v>
      </c>
      <c r="X16" s="12"/>
    </row>
    <row r="17" spans="1:31" x14ac:dyDescent="0.25">
      <c r="A17" s="28" t="s">
        <v>57</v>
      </c>
      <c r="B17" s="28" t="s">
        <v>15</v>
      </c>
      <c r="C17" s="38"/>
      <c r="D17" s="38"/>
      <c r="E17" s="38"/>
      <c r="F17" s="38"/>
      <c r="G17" s="38"/>
      <c r="H17" s="38"/>
      <c r="I17" s="38"/>
      <c r="J17" s="38">
        <v>50</v>
      </c>
      <c r="K17" s="38">
        <v>120</v>
      </c>
      <c r="L17" s="38">
        <v>300</v>
      </c>
      <c r="M17" s="38">
        <v>1200</v>
      </c>
      <c r="N17" s="38"/>
      <c r="O17" s="38"/>
      <c r="P17" s="38"/>
      <c r="Q17" s="39"/>
      <c r="R17" s="64">
        <v>56.7</v>
      </c>
      <c r="S17" s="64">
        <v>137.1</v>
      </c>
      <c r="T17" s="68">
        <v>22.070499999999999</v>
      </c>
      <c r="U17" s="81">
        <v>400</v>
      </c>
      <c r="V17" s="8" t="s">
        <v>2</v>
      </c>
      <c r="W17" s="12" t="str">
        <f>IF(T17&lt;=300,"compliant","non-compliant")</f>
        <v>compliant</v>
      </c>
      <c r="X17" s="12"/>
    </row>
    <row r="18" spans="1:31" x14ac:dyDescent="0.25">
      <c r="A18" s="10" t="s">
        <v>58</v>
      </c>
      <c r="B18" s="29"/>
      <c r="C18" s="38"/>
      <c r="D18" s="38"/>
      <c r="E18" s="38"/>
      <c r="F18" s="38">
        <v>5</v>
      </c>
      <c r="G18" s="38">
        <v>10</v>
      </c>
      <c r="H18" s="38">
        <v>20</v>
      </c>
      <c r="I18" s="38" t="s">
        <v>42</v>
      </c>
      <c r="J18" s="38"/>
      <c r="K18" s="38"/>
      <c r="L18" s="38"/>
      <c r="M18" s="38"/>
      <c r="N18" s="38"/>
      <c r="O18" s="38"/>
      <c r="P18" s="38"/>
      <c r="Q18" s="39"/>
      <c r="T18" s="68">
        <v>409.56</v>
      </c>
      <c r="U18" s="83">
        <v>5</v>
      </c>
      <c r="V18" s="23" t="s">
        <v>1</v>
      </c>
      <c r="W18" s="8"/>
      <c r="X18" s="8"/>
    </row>
    <row r="19" spans="1:31" x14ac:dyDescent="0.25">
      <c r="A19" s="10" t="s">
        <v>59</v>
      </c>
      <c r="B19" s="10" t="s">
        <v>15</v>
      </c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40"/>
      <c r="U19" s="83"/>
      <c r="V19" s="22"/>
      <c r="W19" s="8"/>
      <c r="X19" s="8"/>
    </row>
    <row r="20" spans="1:31" x14ac:dyDescent="0.25">
      <c r="A20" s="10" t="s">
        <v>60</v>
      </c>
      <c r="B20" s="10" t="s">
        <v>61</v>
      </c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 t="s">
        <v>28</v>
      </c>
      <c r="O20" s="38">
        <v>8</v>
      </c>
      <c r="P20" s="38"/>
      <c r="Q20" s="39"/>
      <c r="U20" s="83">
        <v>2</v>
      </c>
      <c r="V20" s="23" t="s">
        <v>3</v>
      </c>
      <c r="W20" s="12"/>
      <c r="X20" s="8"/>
    </row>
    <row r="21" spans="1:31" ht="22.5" x14ac:dyDescent="0.25">
      <c r="A21" s="10" t="s">
        <v>62</v>
      </c>
      <c r="B21" s="10" t="s">
        <v>15</v>
      </c>
      <c r="C21" s="38"/>
      <c r="D21" s="38"/>
      <c r="E21" s="38"/>
      <c r="F21" s="38"/>
      <c r="G21" s="38"/>
      <c r="H21" s="38"/>
      <c r="I21" s="38"/>
      <c r="J21" s="38">
        <v>3</v>
      </c>
      <c r="K21" s="38">
        <v>5</v>
      </c>
      <c r="L21" s="38">
        <v>5</v>
      </c>
      <c r="M21" s="38">
        <v>25</v>
      </c>
      <c r="N21" s="74" t="s">
        <v>63</v>
      </c>
      <c r="O21" s="74"/>
      <c r="P21" s="38"/>
      <c r="Q21" s="39"/>
      <c r="U21" s="83">
        <v>25</v>
      </c>
      <c r="V21" s="23" t="s">
        <v>3</v>
      </c>
      <c r="W21" s="12"/>
      <c r="X21" s="8"/>
    </row>
    <row r="22" spans="1:31" x14ac:dyDescent="0.25">
      <c r="A22" s="10" t="s">
        <v>64</v>
      </c>
      <c r="B22" s="13" t="s">
        <v>65</v>
      </c>
      <c r="C22" s="38"/>
      <c r="D22" s="38"/>
      <c r="E22" s="38"/>
      <c r="F22" s="38">
        <v>1E-3</v>
      </c>
      <c r="G22" s="38">
        <v>1.4999999999999999E-2</v>
      </c>
      <c r="H22" s="38">
        <v>0.1</v>
      </c>
      <c r="I22" s="38"/>
      <c r="J22" s="38"/>
      <c r="K22" s="38"/>
      <c r="L22" s="38"/>
      <c r="M22" s="38"/>
      <c r="N22" s="38"/>
      <c r="O22" s="38"/>
      <c r="P22" s="38"/>
      <c r="Q22" s="39" t="s">
        <v>66</v>
      </c>
      <c r="U22" s="83">
        <v>1E-3</v>
      </c>
      <c r="V22" s="23"/>
      <c r="W22" s="8"/>
      <c r="X22" s="8"/>
    </row>
    <row r="23" spans="1:31" x14ac:dyDescent="0.25">
      <c r="A23" s="14" t="s">
        <v>67</v>
      </c>
      <c r="B23" s="10" t="s">
        <v>68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9" t="s">
        <v>69</v>
      </c>
      <c r="U23" s="83">
        <v>130</v>
      </c>
      <c r="V23" s="23" t="s">
        <v>92</v>
      </c>
      <c r="W23" s="8"/>
      <c r="X23" s="8"/>
    </row>
    <row r="24" spans="1:31" x14ac:dyDescent="0.25">
      <c r="A24" s="15" t="s">
        <v>70</v>
      </c>
      <c r="B24" s="10" t="s">
        <v>68</v>
      </c>
      <c r="C24" s="38"/>
      <c r="D24" s="38"/>
      <c r="E24" s="38"/>
      <c r="F24" s="38">
        <v>0</v>
      </c>
      <c r="G24" s="38">
        <v>1</v>
      </c>
      <c r="H24" s="38">
        <v>10</v>
      </c>
      <c r="I24" s="38">
        <v>100</v>
      </c>
      <c r="J24" s="38"/>
      <c r="K24" s="38"/>
      <c r="L24" s="38"/>
      <c r="M24" s="38"/>
      <c r="N24" s="38" t="s">
        <v>71</v>
      </c>
      <c r="O24" s="38"/>
      <c r="P24" s="38" t="s">
        <v>72</v>
      </c>
      <c r="Q24" s="39" t="s">
        <v>69</v>
      </c>
      <c r="U24" s="83">
        <v>130</v>
      </c>
      <c r="V24" s="23" t="s">
        <v>92</v>
      </c>
      <c r="W24" s="8"/>
      <c r="X24" s="8"/>
    </row>
    <row r="25" spans="1:31" x14ac:dyDescent="0.25">
      <c r="A25" s="10" t="s">
        <v>73</v>
      </c>
      <c r="B25" s="10" t="s">
        <v>15</v>
      </c>
      <c r="C25" s="38" t="s">
        <v>98</v>
      </c>
      <c r="D25" s="38" t="s">
        <v>75</v>
      </c>
      <c r="E25" s="38" t="s">
        <v>76</v>
      </c>
      <c r="F25" s="38">
        <v>0.15</v>
      </c>
      <c r="G25" s="38">
        <v>0.5</v>
      </c>
      <c r="H25" s="38" t="s">
        <v>77</v>
      </c>
      <c r="I25" s="38"/>
      <c r="J25" s="38"/>
      <c r="K25" s="38"/>
      <c r="L25" s="38"/>
      <c r="M25" s="38"/>
      <c r="N25" s="38" t="s">
        <v>86</v>
      </c>
      <c r="O25" s="38">
        <v>20</v>
      </c>
      <c r="P25" s="38">
        <v>5</v>
      </c>
      <c r="Q25" s="39"/>
      <c r="U25" s="83">
        <v>0.01</v>
      </c>
      <c r="V25" s="23" t="s">
        <v>0</v>
      </c>
      <c r="W25" s="8"/>
      <c r="X25" s="8"/>
    </row>
    <row r="26" spans="1:31" x14ac:dyDescent="0.25">
      <c r="A26" s="10" t="s">
        <v>78</v>
      </c>
      <c r="B26" s="10" t="s">
        <v>15</v>
      </c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 t="s">
        <v>79</v>
      </c>
      <c r="O26" s="38">
        <v>1</v>
      </c>
      <c r="P26" s="38">
        <v>5</v>
      </c>
      <c r="Q26" s="39"/>
      <c r="U26" s="83">
        <v>5</v>
      </c>
      <c r="V26" s="23" t="s">
        <v>3</v>
      </c>
      <c r="W26" s="8"/>
      <c r="X26" s="8"/>
    </row>
    <row r="27" spans="1:31" x14ac:dyDescent="0.25">
      <c r="A27" s="10" t="s">
        <v>80</v>
      </c>
      <c r="B27" s="10" t="s">
        <v>15</v>
      </c>
      <c r="C27" s="38" t="s">
        <v>39</v>
      </c>
      <c r="D27" s="38">
        <v>1.4E-2</v>
      </c>
      <c r="E27" s="38">
        <v>0.2</v>
      </c>
      <c r="F27" s="38">
        <v>0.05</v>
      </c>
      <c r="G27" s="38"/>
      <c r="H27" s="38">
        <v>1</v>
      </c>
      <c r="I27" s="38"/>
      <c r="J27" s="38"/>
      <c r="K27" s="38"/>
      <c r="L27" s="38"/>
      <c r="M27" s="38"/>
      <c r="N27" s="38" t="s">
        <v>81</v>
      </c>
      <c r="O27" s="38">
        <v>1</v>
      </c>
      <c r="P27" s="38" t="s">
        <v>82</v>
      </c>
      <c r="Q27" s="39"/>
      <c r="U27" s="83">
        <v>7.0000000000000001E-3</v>
      </c>
      <c r="V27" s="23" t="s">
        <v>0</v>
      </c>
      <c r="W27" s="8"/>
      <c r="X27" s="8"/>
    </row>
    <row r="28" spans="1:31" x14ac:dyDescent="0.25">
      <c r="A28" s="10" t="s">
        <v>83</v>
      </c>
      <c r="B28" s="10" t="s">
        <v>15</v>
      </c>
      <c r="C28" s="117" t="s">
        <v>84</v>
      </c>
      <c r="D28" s="117"/>
      <c r="E28" s="117"/>
      <c r="F28" s="38">
        <v>0.1</v>
      </c>
      <c r="G28" s="38">
        <v>0.3</v>
      </c>
      <c r="H28" s="38">
        <v>1</v>
      </c>
      <c r="I28" s="38" t="s">
        <v>85</v>
      </c>
      <c r="J28" s="38">
        <v>0.1</v>
      </c>
      <c r="K28" s="38">
        <v>0.2</v>
      </c>
      <c r="L28" s="38">
        <v>0.3</v>
      </c>
      <c r="M28" s="38">
        <v>10</v>
      </c>
      <c r="N28" s="38" t="s">
        <v>86</v>
      </c>
      <c r="O28" s="38">
        <v>20</v>
      </c>
      <c r="P28" s="38" t="s">
        <v>87</v>
      </c>
      <c r="Q28" s="39"/>
      <c r="U28" s="83">
        <v>0.1</v>
      </c>
      <c r="V28" s="23" t="s">
        <v>1</v>
      </c>
      <c r="W28" s="12"/>
      <c r="X28" s="8"/>
    </row>
    <row r="29" spans="1:31" x14ac:dyDescent="0.25">
      <c r="A29" s="10" t="s">
        <v>88</v>
      </c>
      <c r="B29" s="10" t="s">
        <v>15</v>
      </c>
      <c r="C29" s="38">
        <v>0.18</v>
      </c>
      <c r="D29" s="38">
        <v>0.37</v>
      </c>
      <c r="E29" s="38">
        <v>1.3</v>
      </c>
      <c r="F29" s="38">
        <v>0.05</v>
      </c>
      <c r="G29" s="38">
        <v>0.15</v>
      </c>
      <c r="H29" s="38">
        <v>1</v>
      </c>
      <c r="I29" s="38" t="s">
        <v>85</v>
      </c>
      <c r="J29" s="38">
        <v>0.05</v>
      </c>
      <c r="K29" s="38">
        <v>0.1</v>
      </c>
      <c r="L29" s="38">
        <v>0.2</v>
      </c>
      <c r="M29" s="38">
        <v>10</v>
      </c>
      <c r="N29" s="38" t="s">
        <v>89</v>
      </c>
      <c r="O29" s="38">
        <v>10</v>
      </c>
      <c r="P29" s="38">
        <v>10</v>
      </c>
      <c r="Q29" s="39"/>
      <c r="U29" s="83">
        <v>0.02</v>
      </c>
      <c r="V29" s="23" t="s">
        <v>3</v>
      </c>
      <c r="W29" s="12"/>
      <c r="X29" s="8"/>
    </row>
    <row r="30" spans="1:31" s="17" customFormat="1" x14ac:dyDescent="0.25">
      <c r="A30" s="71"/>
      <c r="B30" s="7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75"/>
      <c r="O30" s="75"/>
      <c r="P30" s="21"/>
      <c r="Q30" s="21"/>
      <c r="R30" s="20"/>
      <c r="S30" s="20"/>
      <c r="T30" s="20"/>
      <c r="U30" s="20"/>
      <c r="V30" s="20"/>
    </row>
    <row r="31" spans="1:31" s="17" customFormat="1" x14ac:dyDescent="0.25">
      <c r="A31" s="71"/>
      <c r="B31" s="7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76"/>
      <c r="O31" s="76"/>
      <c r="P31" s="21"/>
      <c r="Q31" s="21"/>
      <c r="R31" s="20"/>
      <c r="S31" s="20"/>
      <c r="T31" s="20"/>
      <c r="U31" s="20"/>
      <c r="V31" s="20"/>
    </row>
    <row r="32" spans="1:31" s="17" customFormat="1" x14ac:dyDescent="0.25">
      <c r="A32" s="71"/>
      <c r="B32" s="7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76"/>
      <c r="O32" s="76"/>
      <c r="P32" s="97"/>
      <c r="Q32" s="97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</row>
    <row r="33" spans="1:22" s="17" customFormat="1" x14ac:dyDescent="0.25">
      <c r="A33" s="71"/>
      <c r="B33" s="7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76"/>
      <c r="O33" s="76"/>
      <c r="P33" s="21"/>
      <c r="Q33" s="21"/>
      <c r="R33" s="20"/>
      <c r="S33" s="20"/>
      <c r="T33" s="20"/>
      <c r="U33" s="20"/>
      <c r="V33" s="20"/>
    </row>
    <row r="34" spans="1:22" s="17" customFormat="1" x14ac:dyDescent="0.25">
      <c r="A34" s="71"/>
      <c r="B34" s="7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76"/>
      <c r="O34" s="76"/>
      <c r="P34" s="21"/>
      <c r="Q34" s="21"/>
      <c r="R34" s="20"/>
      <c r="S34" s="20"/>
      <c r="T34" s="20"/>
      <c r="U34" s="20"/>
      <c r="V34" s="20"/>
    </row>
    <row r="35" spans="1:22" s="17" customFormat="1" x14ac:dyDescent="0.25">
      <c r="A35" s="71"/>
      <c r="B35" s="7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76"/>
      <c r="O35" s="76"/>
      <c r="P35" s="21"/>
      <c r="Q35" s="21"/>
      <c r="R35" s="20"/>
      <c r="S35" s="20"/>
      <c r="T35" s="20"/>
      <c r="U35" s="20"/>
      <c r="V35" s="20"/>
    </row>
    <row r="36" spans="1:22" s="17" customFormat="1" x14ac:dyDescent="0.25">
      <c r="A36" s="71"/>
      <c r="B36" s="7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76"/>
      <c r="O36" s="76"/>
      <c r="P36" s="21"/>
      <c r="Q36" s="21"/>
      <c r="R36" s="20"/>
      <c r="S36" s="20"/>
      <c r="T36" s="20"/>
      <c r="U36" s="20"/>
      <c r="V36" s="20"/>
    </row>
    <row r="37" spans="1:22" s="17" customFormat="1" x14ac:dyDescent="0.25">
      <c r="A37" s="71"/>
      <c r="B37" s="7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76"/>
      <c r="O37" s="76"/>
      <c r="P37" s="21"/>
      <c r="Q37" s="21"/>
      <c r="R37" s="20"/>
      <c r="S37" s="20"/>
      <c r="T37" s="20"/>
      <c r="U37" s="20"/>
      <c r="V37" s="20"/>
    </row>
    <row r="38" spans="1:22" s="17" customFormat="1" x14ac:dyDescent="0.25">
      <c r="A38" s="71"/>
      <c r="B38" s="7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76"/>
      <c r="O38" s="76"/>
      <c r="P38" s="21"/>
      <c r="Q38" s="21"/>
      <c r="R38" s="20"/>
      <c r="S38" s="20"/>
      <c r="T38" s="20"/>
      <c r="U38" s="20"/>
      <c r="V38" s="20"/>
    </row>
    <row r="39" spans="1:22" s="17" customFormat="1" x14ac:dyDescent="0.25">
      <c r="A39" s="71"/>
      <c r="B39" s="7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76"/>
      <c r="O39" s="76"/>
      <c r="P39" s="21"/>
      <c r="Q39" s="21"/>
      <c r="R39" s="20"/>
      <c r="S39" s="20"/>
      <c r="T39" s="20"/>
      <c r="U39" s="20"/>
      <c r="V39" s="20"/>
    </row>
    <row r="40" spans="1:22" s="17" customFormat="1" x14ac:dyDescent="0.25">
      <c r="A40" s="71"/>
      <c r="B40" s="7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76"/>
      <c r="O40" s="76"/>
      <c r="P40" s="21"/>
      <c r="Q40" s="21"/>
      <c r="R40" s="20"/>
      <c r="S40" s="20"/>
      <c r="T40" s="20"/>
      <c r="U40" s="20"/>
      <c r="V40" s="20"/>
    </row>
    <row r="41" spans="1:22" s="17" customFormat="1" x14ac:dyDescent="0.25">
      <c r="A41" s="71"/>
      <c r="B41" s="7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76"/>
      <c r="O41" s="76"/>
      <c r="P41" s="21"/>
      <c r="Q41" s="21"/>
      <c r="R41" s="20"/>
      <c r="S41" s="20"/>
      <c r="T41" s="20"/>
      <c r="U41" s="20"/>
      <c r="V41" s="20"/>
    </row>
    <row r="42" spans="1:22" s="17" customFormat="1" x14ac:dyDescent="0.25">
      <c r="A42" s="71"/>
      <c r="B42" s="7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76"/>
      <c r="O42" s="76"/>
      <c r="P42" s="21"/>
      <c r="Q42" s="21"/>
      <c r="R42" s="20"/>
      <c r="S42" s="20"/>
      <c r="T42" s="20"/>
      <c r="U42" s="20"/>
      <c r="V42" s="20"/>
    </row>
    <row r="43" spans="1:22" s="17" customFormat="1" x14ac:dyDescent="0.25">
      <c r="A43" s="71"/>
      <c r="B43" s="7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76"/>
      <c r="O43" s="76"/>
      <c r="P43" s="21"/>
      <c r="Q43" s="21"/>
      <c r="R43" s="20"/>
      <c r="S43" s="20"/>
      <c r="T43" s="20"/>
      <c r="U43" s="20"/>
      <c r="V43" s="20"/>
    </row>
    <row r="44" spans="1:22" s="17" customFormat="1" x14ac:dyDescent="0.25">
      <c r="A44" s="71"/>
      <c r="B44" s="7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76"/>
      <c r="O44" s="76"/>
      <c r="P44" s="21"/>
      <c r="Q44" s="21"/>
      <c r="R44" s="20"/>
      <c r="S44" s="20"/>
      <c r="T44" s="20"/>
      <c r="U44" s="20"/>
      <c r="V44" s="20"/>
    </row>
    <row r="45" spans="1:22" s="17" customFormat="1" x14ac:dyDescent="0.25">
      <c r="A45" s="71"/>
      <c r="B45" s="7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76"/>
      <c r="O45" s="76"/>
      <c r="P45" s="21"/>
      <c r="Q45" s="21"/>
      <c r="R45" s="20"/>
      <c r="S45" s="20"/>
      <c r="T45" s="20"/>
      <c r="U45" s="20"/>
      <c r="V45" s="20"/>
    </row>
    <row r="46" spans="1:22" s="17" customFormat="1" x14ac:dyDescent="0.25">
      <c r="A46" s="71"/>
      <c r="B46" s="7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76"/>
      <c r="O46" s="76"/>
      <c r="P46" s="21"/>
      <c r="Q46" s="21"/>
      <c r="R46" s="20"/>
      <c r="S46" s="20"/>
      <c r="T46" s="20"/>
      <c r="U46" s="20"/>
      <c r="V46" s="20"/>
    </row>
    <row r="47" spans="1:22" s="17" customFormat="1" x14ac:dyDescent="0.25">
      <c r="A47" s="71"/>
      <c r="B47" s="7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76"/>
      <c r="O47" s="76"/>
      <c r="P47" s="21"/>
      <c r="Q47" s="21"/>
      <c r="R47" s="20"/>
      <c r="S47" s="20"/>
      <c r="T47" s="20"/>
      <c r="U47" s="20"/>
      <c r="V47" s="20"/>
    </row>
    <row r="48" spans="1:22" s="17" customFormat="1" x14ac:dyDescent="0.25">
      <c r="A48" s="71"/>
      <c r="B48" s="7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76"/>
      <c r="O48" s="76"/>
      <c r="P48" s="21"/>
      <c r="Q48" s="21"/>
      <c r="R48" s="20"/>
      <c r="S48" s="20"/>
      <c r="T48" s="20"/>
      <c r="U48" s="20"/>
      <c r="V48" s="20"/>
    </row>
    <row r="49" spans="1:22" s="17" customFormat="1" x14ac:dyDescent="0.25">
      <c r="A49" s="71"/>
      <c r="B49" s="7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76"/>
      <c r="O49" s="76"/>
      <c r="P49" s="21"/>
      <c r="Q49" s="21"/>
      <c r="R49" s="20"/>
      <c r="S49" s="20"/>
      <c r="T49" s="20"/>
      <c r="U49" s="20"/>
      <c r="V49" s="20"/>
    </row>
    <row r="50" spans="1:22" s="17" customFormat="1" x14ac:dyDescent="0.25">
      <c r="A50" s="71"/>
      <c r="B50" s="7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76"/>
      <c r="O50" s="76"/>
      <c r="P50" s="21"/>
      <c r="Q50" s="21"/>
      <c r="R50" s="20"/>
      <c r="S50" s="20"/>
      <c r="T50" s="20"/>
      <c r="U50" s="20"/>
      <c r="V50" s="20"/>
    </row>
    <row r="51" spans="1:22" s="17" customFormat="1" x14ac:dyDescent="0.25">
      <c r="A51" s="71"/>
      <c r="B51" s="7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76"/>
      <c r="O51" s="76"/>
      <c r="P51" s="21"/>
      <c r="Q51" s="21"/>
      <c r="R51" s="20"/>
      <c r="S51" s="20"/>
      <c r="T51" s="20"/>
      <c r="U51" s="20"/>
      <c r="V51" s="20"/>
    </row>
    <row r="52" spans="1:22" s="17" customFormat="1" x14ac:dyDescent="0.25">
      <c r="A52" s="71"/>
      <c r="B52" s="7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76"/>
      <c r="O52" s="76"/>
      <c r="P52" s="21"/>
      <c r="Q52" s="21"/>
      <c r="R52" s="20"/>
      <c r="S52" s="20"/>
      <c r="T52" s="20"/>
      <c r="U52" s="20"/>
      <c r="V52" s="20"/>
    </row>
    <row r="53" spans="1:22" s="17" customFormat="1" x14ac:dyDescent="0.25">
      <c r="A53" s="71"/>
      <c r="B53" s="7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76"/>
      <c r="O53" s="76"/>
      <c r="P53" s="21"/>
      <c r="Q53" s="21"/>
      <c r="R53" s="20"/>
      <c r="S53" s="20"/>
      <c r="T53" s="20"/>
      <c r="U53" s="20"/>
      <c r="V53" s="20"/>
    </row>
    <row r="54" spans="1:22" s="17" customFormat="1" x14ac:dyDescent="0.25">
      <c r="A54" s="71"/>
      <c r="B54" s="7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76"/>
      <c r="O54" s="76"/>
      <c r="P54" s="21"/>
      <c r="Q54" s="21"/>
      <c r="R54" s="20"/>
      <c r="S54" s="20"/>
      <c r="T54" s="20"/>
      <c r="U54" s="20"/>
      <c r="V54" s="20"/>
    </row>
    <row r="55" spans="1:22" s="17" customFormat="1" x14ac:dyDescent="0.25">
      <c r="A55" s="71"/>
      <c r="B55" s="7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76"/>
      <c r="O55" s="76"/>
      <c r="P55" s="21"/>
      <c r="Q55" s="21"/>
      <c r="R55" s="20"/>
      <c r="S55" s="20"/>
      <c r="T55" s="20"/>
      <c r="U55" s="20"/>
      <c r="V55" s="20"/>
    </row>
    <row r="56" spans="1:22" s="17" customFormat="1" x14ac:dyDescent="0.25">
      <c r="A56" s="71"/>
      <c r="B56" s="7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76"/>
      <c r="O56" s="76"/>
      <c r="P56" s="21"/>
      <c r="Q56" s="21"/>
      <c r="R56" s="20"/>
      <c r="S56" s="20"/>
      <c r="T56" s="20"/>
      <c r="U56" s="20"/>
      <c r="V56" s="20"/>
    </row>
    <row r="57" spans="1:22" s="17" customFormat="1" x14ac:dyDescent="0.25">
      <c r="A57" s="71"/>
      <c r="B57" s="7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76"/>
      <c r="O57" s="76"/>
      <c r="P57" s="21"/>
      <c r="Q57" s="21"/>
      <c r="R57" s="20"/>
      <c r="S57" s="20"/>
      <c r="T57" s="20"/>
      <c r="U57" s="20"/>
      <c r="V57" s="20"/>
    </row>
    <row r="58" spans="1:22" s="17" customFormat="1" x14ac:dyDescent="0.25">
      <c r="A58" s="71"/>
      <c r="B58" s="7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76"/>
      <c r="O58" s="76"/>
      <c r="P58" s="21"/>
      <c r="Q58" s="21"/>
      <c r="R58" s="20"/>
      <c r="S58" s="20"/>
      <c r="T58" s="20"/>
      <c r="U58" s="20"/>
      <c r="V58" s="20"/>
    </row>
    <row r="59" spans="1:22" s="17" customFormat="1" x14ac:dyDescent="0.25">
      <c r="A59" s="71"/>
      <c r="B59" s="7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76"/>
      <c r="O59" s="76"/>
      <c r="P59" s="21"/>
      <c r="Q59" s="21"/>
      <c r="R59" s="20"/>
      <c r="S59" s="20"/>
      <c r="T59" s="20"/>
      <c r="U59" s="20"/>
      <c r="V59" s="20"/>
    </row>
    <row r="60" spans="1:22" s="17" customFormat="1" x14ac:dyDescent="0.25">
      <c r="A60" s="71"/>
      <c r="B60" s="7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76"/>
      <c r="O60" s="76"/>
      <c r="P60" s="21"/>
      <c r="Q60" s="21"/>
      <c r="R60" s="20"/>
      <c r="S60" s="20"/>
      <c r="T60" s="20"/>
      <c r="U60" s="20"/>
      <c r="V60" s="20"/>
    </row>
    <row r="61" spans="1:22" s="17" customFormat="1" x14ac:dyDescent="0.25">
      <c r="A61" s="71"/>
      <c r="B61" s="7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76"/>
      <c r="O61" s="76"/>
      <c r="P61" s="21"/>
      <c r="Q61" s="21"/>
      <c r="R61" s="20"/>
      <c r="S61" s="20"/>
      <c r="T61" s="20"/>
      <c r="U61" s="20"/>
      <c r="V61" s="20"/>
    </row>
    <row r="62" spans="1:22" s="17" customFormat="1" x14ac:dyDescent="0.25">
      <c r="A62" s="71"/>
      <c r="B62" s="7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76"/>
      <c r="O62" s="76"/>
      <c r="P62" s="21"/>
      <c r="Q62" s="21"/>
      <c r="R62" s="20"/>
      <c r="S62" s="20"/>
      <c r="T62" s="20"/>
      <c r="U62" s="20"/>
      <c r="V62" s="20"/>
    </row>
    <row r="63" spans="1:22" s="17" customFormat="1" x14ac:dyDescent="0.25">
      <c r="A63" s="71"/>
      <c r="B63" s="7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78"/>
      <c r="O63" s="78"/>
      <c r="P63" s="21"/>
      <c r="Q63" s="21"/>
      <c r="R63" s="20"/>
      <c r="S63" s="20"/>
      <c r="T63" s="20"/>
      <c r="U63" s="20"/>
      <c r="V63" s="20"/>
    </row>
    <row r="64" spans="1:22" s="17" customFormat="1" x14ac:dyDescent="0.25">
      <c r="A64" s="71"/>
      <c r="B64" s="7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12"/>
      <c r="O64" s="12"/>
      <c r="P64" s="21"/>
      <c r="Q64" s="21"/>
      <c r="R64" s="20"/>
      <c r="S64" s="20"/>
      <c r="T64" s="20"/>
      <c r="U64" s="20"/>
      <c r="V64" s="20"/>
    </row>
    <row r="65" spans="1:22" s="17" customFormat="1" x14ac:dyDescent="0.25">
      <c r="A65" s="71"/>
      <c r="B65" s="7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12"/>
      <c r="O65" s="12"/>
      <c r="P65" s="21"/>
      <c r="Q65" s="21"/>
      <c r="R65" s="20"/>
      <c r="S65" s="20"/>
      <c r="T65" s="20"/>
      <c r="U65" s="20"/>
      <c r="V65" s="20"/>
    </row>
    <row r="66" spans="1:22" s="17" customFormat="1" x14ac:dyDescent="0.25">
      <c r="A66" s="71"/>
      <c r="B66" s="7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12"/>
      <c r="O66" s="12"/>
      <c r="P66" s="21"/>
      <c r="Q66" s="21"/>
      <c r="R66" s="20"/>
      <c r="S66" s="20"/>
      <c r="T66" s="20"/>
      <c r="U66" s="20"/>
      <c r="V66" s="20"/>
    </row>
    <row r="67" spans="1:22" s="17" customFormat="1" x14ac:dyDescent="0.25">
      <c r="A67" s="71"/>
      <c r="B67" s="7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12"/>
      <c r="O67" s="12"/>
      <c r="P67" s="21"/>
      <c r="Q67" s="21"/>
      <c r="R67" s="20"/>
      <c r="S67" s="20"/>
      <c r="T67" s="20"/>
      <c r="U67" s="20"/>
      <c r="V67" s="20"/>
    </row>
    <row r="68" spans="1:22" s="17" customFormat="1" x14ac:dyDescent="0.25">
      <c r="A68" s="71"/>
      <c r="B68" s="7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12"/>
      <c r="O68" s="12"/>
      <c r="P68" s="21"/>
      <c r="Q68" s="21"/>
      <c r="R68" s="20"/>
      <c r="S68" s="20"/>
      <c r="T68" s="20"/>
      <c r="U68" s="20"/>
      <c r="V68" s="20"/>
    </row>
    <row r="69" spans="1:22" s="17" customFormat="1" x14ac:dyDescent="0.25">
      <c r="A69" s="71"/>
      <c r="B69" s="7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12"/>
      <c r="O69" s="12"/>
      <c r="P69" s="21"/>
      <c r="Q69" s="21"/>
      <c r="R69" s="20"/>
      <c r="S69" s="20"/>
      <c r="T69" s="20"/>
      <c r="U69" s="20"/>
      <c r="V69" s="20"/>
    </row>
    <row r="70" spans="1:22" s="17" customFormat="1" x14ac:dyDescent="0.25">
      <c r="A70" s="71"/>
      <c r="B70" s="7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12"/>
      <c r="O70" s="12"/>
      <c r="P70" s="21"/>
      <c r="Q70" s="21"/>
      <c r="R70" s="20"/>
      <c r="S70" s="20"/>
      <c r="T70" s="20"/>
      <c r="U70" s="20"/>
      <c r="V70" s="20"/>
    </row>
    <row r="71" spans="1:22" s="17" customFormat="1" x14ac:dyDescent="0.25">
      <c r="A71" s="71"/>
      <c r="B71" s="7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12"/>
      <c r="O71" s="12"/>
      <c r="P71" s="21"/>
      <c r="Q71" s="21"/>
      <c r="R71" s="20"/>
      <c r="S71" s="20"/>
      <c r="T71" s="20"/>
      <c r="U71" s="20"/>
      <c r="V71" s="20"/>
    </row>
    <row r="72" spans="1:22" s="17" customFormat="1" x14ac:dyDescent="0.25">
      <c r="A72" s="71"/>
      <c r="B72" s="7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12"/>
      <c r="O72" s="12"/>
      <c r="P72" s="21"/>
      <c r="Q72" s="21"/>
      <c r="R72" s="20"/>
      <c r="S72" s="20"/>
      <c r="T72" s="20"/>
      <c r="U72" s="20"/>
      <c r="V72" s="20"/>
    </row>
    <row r="73" spans="1:22" s="17" customFormat="1" x14ac:dyDescent="0.25">
      <c r="A73" s="71"/>
      <c r="B73" s="7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12"/>
      <c r="O73" s="12"/>
      <c r="P73" s="21"/>
      <c r="Q73" s="21"/>
      <c r="R73" s="20"/>
      <c r="S73" s="20"/>
      <c r="T73" s="20"/>
      <c r="U73" s="20"/>
      <c r="V73" s="20"/>
    </row>
    <row r="74" spans="1:22" s="17" customFormat="1" x14ac:dyDescent="0.25">
      <c r="A74" s="71"/>
      <c r="B74" s="7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12"/>
      <c r="O74" s="12"/>
      <c r="P74" s="21"/>
      <c r="Q74" s="21"/>
      <c r="R74" s="20"/>
      <c r="S74" s="20"/>
      <c r="T74" s="20"/>
      <c r="U74" s="20"/>
      <c r="V74" s="20"/>
    </row>
    <row r="75" spans="1:22" s="17" customFormat="1" x14ac:dyDescent="0.25">
      <c r="A75" s="71"/>
      <c r="B75" s="7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12"/>
      <c r="O75" s="12"/>
      <c r="P75" s="21"/>
      <c r="Q75" s="21"/>
      <c r="R75" s="20"/>
      <c r="S75" s="20"/>
      <c r="T75" s="20"/>
      <c r="U75" s="20"/>
      <c r="V75" s="20"/>
    </row>
    <row r="76" spans="1:22" s="17" customFormat="1" x14ac:dyDescent="0.25">
      <c r="A76" s="71"/>
      <c r="B76" s="7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12"/>
      <c r="O76" s="12"/>
      <c r="P76" s="21"/>
      <c r="Q76" s="21"/>
      <c r="R76" s="20"/>
      <c r="S76" s="20"/>
      <c r="T76" s="20"/>
      <c r="U76" s="20"/>
      <c r="V76" s="20"/>
    </row>
    <row r="77" spans="1:22" s="17" customFormat="1" x14ac:dyDescent="0.25">
      <c r="A77" s="71"/>
      <c r="B77" s="7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79"/>
      <c r="O77" s="79"/>
      <c r="P77" s="21"/>
      <c r="Q77" s="21"/>
      <c r="R77" s="20"/>
      <c r="S77" s="20"/>
      <c r="T77" s="20"/>
      <c r="U77" s="20"/>
      <c r="V77" s="20"/>
    </row>
    <row r="78" spans="1:22" s="17" customFormat="1" x14ac:dyDescent="0.25">
      <c r="A78" s="71"/>
      <c r="B78" s="7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76"/>
      <c r="O78" s="76"/>
      <c r="P78" s="21"/>
      <c r="Q78" s="21"/>
      <c r="R78" s="20"/>
      <c r="S78" s="20"/>
      <c r="T78" s="20"/>
      <c r="U78" s="20"/>
      <c r="V78" s="20"/>
    </row>
    <row r="79" spans="1:22" s="17" customFormat="1" x14ac:dyDescent="0.25">
      <c r="A79" s="71"/>
      <c r="B79" s="7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76"/>
      <c r="O79" s="76"/>
      <c r="P79" s="21"/>
      <c r="Q79" s="21"/>
      <c r="R79" s="20"/>
      <c r="S79" s="20"/>
      <c r="T79" s="20"/>
      <c r="U79" s="20"/>
      <c r="V79" s="20"/>
    </row>
    <row r="80" spans="1:22" s="17" customFormat="1" x14ac:dyDescent="0.25">
      <c r="A80" s="71"/>
      <c r="B80" s="7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76"/>
      <c r="O80" s="76"/>
      <c r="P80" s="21"/>
      <c r="Q80" s="21"/>
      <c r="R80" s="20"/>
      <c r="S80" s="20"/>
      <c r="T80" s="20"/>
      <c r="U80" s="20"/>
      <c r="V80" s="20"/>
    </row>
    <row r="81" spans="1:22" s="17" customFormat="1" x14ac:dyDescent="0.25">
      <c r="A81" s="71"/>
      <c r="B81" s="7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76"/>
      <c r="O81" s="76"/>
      <c r="P81" s="21"/>
      <c r="Q81" s="21"/>
      <c r="R81" s="20"/>
      <c r="S81" s="20"/>
      <c r="T81" s="20"/>
      <c r="U81" s="20"/>
      <c r="V81" s="20"/>
    </row>
    <row r="82" spans="1:22" s="17" customFormat="1" x14ac:dyDescent="0.25">
      <c r="A82" s="71"/>
      <c r="B82" s="7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76"/>
      <c r="O82" s="76"/>
      <c r="P82" s="21"/>
      <c r="Q82" s="21"/>
      <c r="R82" s="20"/>
      <c r="S82" s="20"/>
      <c r="T82" s="20"/>
      <c r="U82" s="20"/>
      <c r="V82" s="20"/>
    </row>
    <row r="83" spans="1:22" s="17" customFormat="1" x14ac:dyDescent="0.25">
      <c r="A83" s="71"/>
      <c r="B83" s="7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76"/>
      <c r="O83" s="76"/>
      <c r="P83" s="21"/>
      <c r="Q83" s="21"/>
      <c r="R83" s="20"/>
      <c r="S83" s="20"/>
      <c r="T83" s="20"/>
      <c r="U83" s="20"/>
      <c r="V83" s="20"/>
    </row>
    <row r="84" spans="1:22" s="17" customFormat="1" x14ac:dyDescent="0.25">
      <c r="A84" s="71"/>
      <c r="B84" s="7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76"/>
      <c r="O84" s="76"/>
      <c r="P84" s="21"/>
      <c r="Q84" s="21"/>
      <c r="R84" s="20"/>
      <c r="S84" s="20"/>
      <c r="T84" s="20"/>
      <c r="U84" s="20"/>
      <c r="V84" s="20"/>
    </row>
    <row r="85" spans="1:22" s="17" customFormat="1" x14ac:dyDescent="0.25">
      <c r="A85" s="71"/>
      <c r="B85" s="7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76"/>
      <c r="O85" s="76"/>
      <c r="P85" s="21"/>
      <c r="Q85" s="21"/>
      <c r="R85" s="20"/>
      <c r="S85" s="20"/>
      <c r="T85" s="20"/>
      <c r="U85" s="20"/>
      <c r="V85" s="20"/>
    </row>
    <row r="86" spans="1:22" s="17" customFormat="1" x14ac:dyDescent="0.25">
      <c r="A86" s="71"/>
      <c r="B86" s="7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76"/>
      <c r="O86" s="76"/>
      <c r="P86" s="21"/>
      <c r="Q86" s="21"/>
      <c r="R86" s="20"/>
      <c r="S86" s="20"/>
      <c r="T86" s="20"/>
      <c r="U86" s="20"/>
      <c r="V86" s="20"/>
    </row>
    <row r="87" spans="1:22" s="17" customFormat="1" x14ac:dyDescent="0.25">
      <c r="A87" s="71"/>
      <c r="B87" s="7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76"/>
      <c r="O87" s="76"/>
      <c r="P87" s="21"/>
      <c r="Q87" s="21"/>
      <c r="R87" s="20"/>
      <c r="S87" s="20"/>
      <c r="T87" s="20"/>
      <c r="U87" s="20"/>
      <c r="V87" s="20"/>
    </row>
    <row r="88" spans="1:22" s="17" customFormat="1" x14ac:dyDescent="0.25">
      <c r="A88" s="71"/>
      <c r="B88" s="7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76"/>
      <c r="O88" s="76"/>
      <c r="P88" s="21"/>
      <c r="Q88" s="21"/>
      <c r="R88" s="20"/>
      <c r="S88" s="20"/>
      <c r="T88" s="20"/>
      <c r="U88" s="20"/>
      <c r="V88" s="20"/>
    </row>
    <row r="89" spans="1:22" s="17" customFormat="1" x14ac:dyDescent="0.25">
      <c r="A89" s="71"/>
      <c r="B89" s="7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76"/>
      <c r="O89" s="76"/>
      <c r="P89" s="21"/>
      <c r="Q89" s="21"/>
      <c r="R89" s="20"/>
      <c r="S89" s="20"/>
      <c r="T89" s="20"/>
      <c r="U89" s="20"/>
      <c r="V89" s="20"/>
    </row>
    <row r="90" spans="1:22" s="17" customFormat="1" x14ac:dyDescent="0.25">
      <c r="A90" s="71"/>
      <c r="B90" s="7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76"/>
      <c r="O90" s="76"/>
      <c r="P90" s="21"/>
      <c r="Q90" s="21"/>
      <c r="R90" s="20"/>
      <c r="S90" s="20"/>
      <c r="T90" s="20"/>
      <c r="U90" s="20"/>
      <c r="V90" s="20"/>
    </row>
    <row r="91" spans="1:22" s="17" customFormat="1" x14ac:dyDescent="0.25">
      <c r="A91" s="71"/>
      <c r="B91" s="7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76"/>
      <c r="O91" s="76"/>
      <c r="P91" s="21"/>
      <c r="Q91" s="21"/>
      <c r="R91" s="20"/>
      <c r="S91" s="20"/>
      <c r="T91" s="20"/>
      <c r="U91" s="20"/>
      <c r="V91" s="20"/>
    </row>
    <row r="92" spans="1:22" s="17" customFormat="1" x14ac:dyDescent="0.25">
      <c r="A92" s="71"/>
      <c r="B92" s="7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76"/>
      <c r="O92" s="76"/>
      <c r="P92" s="21"/>
      <c r="Q92" s="21"/>
      <c r="R92" s="20"/>
      <c r="S92" s="20"/>
      <c r="T92" s="20"/>
      <c r="U92" s="20"/>
      <c r="V92" s="20"/>
    </row>
    <row r="93" spans="1:22" s="17" customFormat="1" x14ac:dyDescent="0.25">
      <c r="A93" s="71"/>
      <c r="B93" s="7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76"/>
      <c r="O93" s="76"/>
      <c r="P93" s="21"/>
      <c r="Q93" s="21"/>
      <c r="R93" s="20"/>
      <c r="S93" s="20"/>
      <c r="T93" s="20"/>
      <c r="U93" s="20"/>
      <c r="V93" s="20"/>
    </row>
    <row r="94" spans="1:22" s="17" customFormat="1" x14ac:dyDescent="0.25">
      <c r="A94" s="71"/>
      <c r="B94" s="7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76"/>
      <c r="O94" s="76"/>
      <c r="P94" s="21"/>
      <c r="Q94" s="21"/>
      <c r="R94" s="20"/>
      <c r="S94" s="20"/>
      <c r="T94" s="20"/>
      <c r="U94" s="20"/>
      <c r="V94" s="20"/>
    </row>
    <row r="95" spans="1:22" s="17" customFormat="1" x14ac:dyDescent="0.25">
      <c r="A95" s="71"/>
      <c r="B95" s="7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76"/>
      <c r="O95" s="76"/>
      <c r="P95" s="21"/>
      <c r="Q95" s="21"/>
      <c r="R95" s="20"/>
      <c r="S95" s="20"/>
      <c r="T95" s="20"/>
      <c r="U95" s="20"/>
      <c r="V95" s="20"/>
    </row>
    <row r="96" spans="1:22" s="17" customFormat="1" x14ac:dyDescent="0.25">
      <c r="A96" s="71"/>
      <c r="B96" s="7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76"/>
      <c r="O96" s="76"/>
      <c r="P96" s="21"/>
      <c r="Q96" s="21"/>
      <c r="R96" s="20"/>
      <c r="S96" s="20"/>
      <c r="T96" s="20"/>
      <c r="U96" s="20"/>
      <c r="V96" s="20"/>
    </row>
    <row r="97" spans="1:22" s="17" customFormat="1" x14ac:dyDescent="0.25">
      <c r="A97" s="71"/>
      <c r="B97" s="7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76"/>
      <c r="O97" s="76"/>
      <c r="P97" s="21"/>
      <c r="Q97" s="21"/>
      <c r="R97" s="20"/>
      <c r="S97" s="20"/>
      <c r="T97" s="20"/>
      <c r="U97" s="20"/>
      <c r="V97" s="20"/>
    </row>
    <row r="98" spans="1:22" s="17" customFormat="1" x14ac:dyDescent="0.25">
      <c r="A98" s="71"/>
      <c r="B98" s="7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76"/>
      <c r="O98" s="76"/>
      <c r="P98" s="21"/>
      <c r="Q98" s="21"/>
      <c r="R98" s="20"/>
      <c r="S98" s="20"/>
      <c r="T98" s="20"/>
      <c r="U98" s="20"/>
      <c r="V98" s="20"/>
    </row>
    <row r="99" spans="1:22" s="17" customFormat="1" x14ac:dyDescent="0.25">
      <c r="A99" s="71"/>
      <c r="B99" s="7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76"/>
      <c r="O99" s="76"/>
      <c r="P99" s="21"/>
      <c r="Q99" s="21"/>
      <c r="R99" s="20"/>
      <c r="S99" s="20"/>
      <c r="T99" s="20"/>
      <c r="U99" s="20"/>
      <c r="V99" s="20"/>
    </row>
    <row r="100" spans="1:22" s="17" customFormat="1" x14ac:dyDescent="0.25">
      <c r="A100" s="71"/>
      <c r="B100" s="7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76"/>
      <c r="O100" s="76"/>
      <c r="P100" s="21"/>
      <c r="Q100" s="21"/>
      <c r="R100" s="20"/>
      <c r="S100" s="20"/>
      <c r="T100" s="20"/>
      <c r="U100" s="20"/>
      <c r="V100" s="20"/>
    </row>
    <row r="101" spans="1:22" s="17" customFormat="1" x14ac:dyDescent="0.25">
      <c r="A101" s="71"/>
      <c r="B101" s="7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76"/>
      <c r="O101" s="76"/>
      <c r="P101" s="21"/>
      <c r="Q101" s="21"/>
      <c r="R101" s="20"/>
      <c r="S101" s="20"/>
      <c r="T101" s="20"/>
      <c r="U101" s="20"/>
      <c r="V101" s="20"/>
    </row>
    <row r="102" spans="1:22" s="17" customFormat="1" x14ac:dyDescent="0.25">
      <c r="A102" s="71"/>
      <c r="B102" s="7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76"/>
      <c r="O102" s="76"/>
      <c r="P102" s="21"/>
      <c r="Q102" s="21"/>
      <c r="R102" s="20"/>
      <c r="S102" s="20"/>
      <c r="T102" s="20"/>
      <c r="U102" s="20"/>
      <c r="V102" s="20"/>
    </row>
    <row r="103" spans="1:22" s="17" customFormat="1" x14ac:dyDescent="0.25">
      <c r="A103" s="71"/>
      <c r="B103" s="7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76"/>
      <c r="O103" s="76"/>
      <c r="P103" s="21"/>
      <c r="Q103" s="21"/>
      <c r="R103" s="20"/>
      <c r="S103" s="20"/>
      <c r="T103" s="20"/>
      <c r="U103" s="20"/>
      <c r="V103" s="20"/>
    </row>
    <row r="104" spans="1:22" s="17" customFormat="1" x14ac:dyDescent="0.25">
      <c r="A104" s="71"/>
      <c r="B104" s="7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76"/>
      <c r="O104" s="76"/>
      <c r="P104" s="21"/>
      <c r="Q104" s="21"/>
      <c r="R104" s="20"/>
      <c r="S104" s="20"/>
      <c r="T104" s="20"/>
      <c r="U104" s="20"/>
      <c r="V104" s="20"/>
    </row>
    <row r="105" spans="1:22" s="17" customFormat="1" x14ac:dyDescent="0.25">
      <c r="A105" s="71"/>
      <c r="B105" s="7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0"/>
      <c r="S105" s="20"/>
      <c r="T105" s="20"/>
      <c r="U105" s="20"/>
      <c r="V105" s="20"/>
    </row>
    <row r="106" spans="1:22" s="17" customFormat="1" x14ac:dyDescent="0.25">
      <c r="A106" s="71"/>
      <c r="B106" s="7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0"/>
      <c r="S106" s="20"/>
      <c r="T106" s="20"/>
      <c r="U106" s="20"/>
      <c r="V106" s="20"/>
    </row>
    <row r="107" spans="1:22" s="17" customFormat="1" x14ac:dyDescent="0.25">
      <c r="A107" s="71"/>
      <c r="B107" s="7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0"/>
      <c r="S107" s="20"/>
      <c r="T107" s="20"/>
      <c r="U107" s="20"/>
      <c r="V107" s="20"/>
    </row>
    <row r="108" spans="1:22" s="17" customFormat="1" x14ac:dyDescent="0.25">
      <c r="A108" s="71"/>
      <c r="B108" s="7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0"/>
      <c r="S108" s="20"/>
      <c r="T108" s="20"/>
      <c r="U108" s="20"/>
      <c r="V108" s="20"/>
    </row>
    <row r="109" spans="1:22" s="17" customFormat="1" x14ac:dyDescent="0.25">
      <c r="A109" s="71"/>
      <c r="B109" s="7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0"/>
      <c r="S109" s="20"/>
      <c r="T109" s="20"/>
      <c r="U109" s="20"/>
      <c r="V109" s="20"/>
    </row>
    <row r="110" spans="1:22" s="17" customFormat="1" x14ac:dyDescent="0.25">
      <c r="A110" s="71"/>
      <c r="B110" s="7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0"/>
      <c r="S110" s="20"/>
      <c r="T110" s="20"/>
      <c r="U110" s="20"/>
      <c r="V110" s="20"/>
    </row>
    <row r="111" spans="1:22" s="17" customFormat="1" x14ac:dyDescent="0.25">
      <c r="A111" s="71"/>
      <c r="B111" s="7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0"/>
      <c r="S111" s="20"/>
      <c r="T111" s="20"/>
      <c r="U111" s="20"/>
      <c r="V111" s="20"/>
    </row>
    <row r="112" spans="1:22" s="17" customFormat="1" x14ac:dyDescent="0.25">
      <c r="A112" s="71"/>
      <c r="B112" s="7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0"/>
      <c r="S112" s="20"/>
      <c r="T112" s="20"/>
      <c r="U112" s="20"/>
      <c r="V112" s="20"/>
    </row>
    <row r="113" spans="1:22" s="17" customFormat="1" x14ac:dyDescent="0.25">
      <c r="A113" s="71"/>
      <c r="B113" s="7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0"/>
      <c r="S113" s="20"/>
      <c r="T113" s="20"/>
      <c r="U113" s="20"/>
      <c r="V113" s="20"/>
    </row>
    <row r="114" spans="1:22" s="17" customFormat="1" x14ac:dyDescent="0.25">
      <c r="A114" s="71"/>
      <c r="B114" s="7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0"/>
      <c r="S114" s="20"/>
      <c r="T114" s="20"/>
      <c r="U114" s="20"/>
      <c r="V114" s="20"/>
    </row>
    <row r="115" spans="1:22" s="17" customFormat="1" x14ac:dyDescent="0.25">
      <c r="A115" s="71"/>
      <c r="B115" s="7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0"/>
      <c r="S115" s="20"/>
      <c r="T115" s="20"/>
      <c r="U115" s="20"/>
      <c r="V115" s="20"/>
    </row>
    <row r="116" spans="1:22" s="17" customFormat="1" x14ac:dyDescent="0.25">
      <c r="A116" s="71"/>
      <c r="B116" s="7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0"/>
      <c r="S116" s="20"/>
      <c r="T116" s="20"/>
      <c r="U116" s="20"/>
      <c r="V116" s="20"/>
    </row>
    <row r="117" spans="1:22" s="17" customFormat="1" x14ac:dyDescent="0.25">
      <c r="A117" s="71"/>
      <c r="B117" s="7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0"/>
      <c r="S117" s="20"/>
      <c r="T117" s="20"/>
      <c r="U117" s="20"/>
      <c r="V117" s="20"/>
    </row>
    <row r="118" spans="1:22" s="17" customFormat="1" x14ac:dyDescent="0.25">
      <c r="A118" s="71"/>
      <c r="B118" s="7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0"/>
      <c r="S118" s="20"/>
      <c r="T118" s="20"/>
      <c r="U118" s="20"/>
      <c r="V118" s="20"/>
    </row>
    <row r="119" spans="1:22" s="17" customFormat="1" x14ac:dyDescent="0.25">
      <c r="A119" s="71"/>
      <c r="B119" s="7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0"/>
      <c r="S119" s="20"/>
      <c r="T119" s="20"/>
      <c r="U119" s="20"/>
      <c r="V119" s="20"/>
    </row>
    <row r="120" spans="1:22" s="17" customFormat="1" x14ac:dyDescent="0.25">
      <c r="A120" s="71"/>
      <c r="B120" s="7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0"/>
      <c r="S120" s="20"/>
      <c r="T120" s="20"/>
      <c r="U120" s="20"/>
      <c r="V120" s="20"/>
    </row>
    <row r="121" spans="1:22" s="17" customFormat="1" x14ac:dyDescent="0.25">
      <c r="A121" s="71"/>
      <c r="B121" s="7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0"/>
      <c r="S121" s="20"/>
      <c r="T121" s="20"/>
      <c r="U121" s="20"/>
      <c r="V121" s="20"/>
    </row>
    <row r="122" spans="1:22" s="17" customFormat="1" x14ac:dyDescent="0.25">
      <c r="A122" s="71"/>
      <c r="B122" s="7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0"/>
      <c r="S122" s="20"/>
      <c r="T122" s="20"/>
      <c r="U122" s="20"/>
      <c r="V122" s="20"/>
    </row>
    <row r="123" spans="1:22" s="17" customFormat="1" x14ac:dyDescent="0.25">
      <c r="A123" s="71"/>
      <c r="B123" s="7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0"/>
      <c r="S123" s="20"/>
      <c r="T123" s="20"/>
      <c r="U123" s="20"/>
      <c r="V123" s="20"/>
    </row>
    <row r="124" spans="1:22" s="17" customFormat="1" x14ac:dyDescent="0.25">
      <c r="A124" s="71"/>
      <c r="B124" s="7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0"/>
      <c r="S124" s="20"/>
      <c r="T124" s="20"/>
      <c r="U124" s="20"/>
      <c r="V124" s="20"/>
    </row>
    <row r="125" spans="1:22" s="17" customFormat="1" x14ac:dyDescent="0.25">
      <c r="A125" s="71"/>
      <c r="B125" s="7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0"/>
      <c r="S125" s="20"/>
      <c r="T125" s="20"/>
      <c r="U125" s="20"/>
      <c r="V125" s="20"/>
    </row>
    <row r="126" spans="1:22" s="17" customFormat="1" x14ac:dyDescent="0.25">
      <c r="A126" s="71"/>
      <c r="B126" s="7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0"/>
      <c r="S126" s="20"/>
      <c r="T126" s="20"/>
      <c r="U126" s="20"/>
      <c r="V126" s="20"/>
    </row>
    <row r="127" spans="1:22" s="17" customFormat="1" x14ac:dyDescent="0.25">
      <c r="A127" s="71"/>
      <c r="B127" s="7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0"/>
      <c r="S127" s="20"/>
      <c r="T127" s="20"/>
      <c r="U127" s="20"/>
      <c r="V127" s="20"/>
    </row>
    <row r="128" spans="1:22" s="17" customFormat="1" x14ac:dyDescent="0.25">
      <c r="A128" s="71"/>
      <c r="B128" s="7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0"/>
      <c r="S128" s="20"/>
      <c r="T128" s="20"/>
      <c r="U128" s="20"/>
      <c r="V128" s="20"/>
    </row>
    <row r="129" spans="1:22" s="17" customFormat="1" x14ac:dyDescent="0.25">
      <c r="A129" s="71"/>
      <c r="B129" s="7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0"/>
      <c r="S129" s="20"/>
      <c r="T129" s="20"/>
      <c r="U129" s="20"/>
      <c r="V129" s="20"/>
    </row>
    <row r="130" spans="1:22" s="17" customFormat="1" x14ac:dyDescent="0.25">
      <c r="A130" s="71"/>
      <c r="B130" s="7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0"/>
      <c r="S130" s="20"/>
      <c r="T130" s="20"/>
      <c r="U130" s="20"/>
      <c r="V130" s="20"/>
    </row>
    <row r="131" spans="1:22" s="17" customFormat="1" x14ac:dyDescent="0.25">
      <c r="A131" s="71"/>
      <c r="B131" s="7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0"/>
      <c r="S131" s="20"/>
      <c r="T131" s="20"/>
      <c r="U131" s="20"/>
      <c r="V131" s="20"/>
    </row>
    <row r="132" spans="1:22" s="17" customFormat="1" x14ac:dyDescent="0.25">
      <c r="A132" s="71"/>
      <c r="B132" s="7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0"/>
      <c r="S132" s="20"/>
      <c r="T132" s="20"/>
      <c r="U132" s="20"/>
      <c r="V132" s="20"/>
    </row>
    <row r="133" spans="1:22" s="17" customFormat="1" x14ac:dyDescent="0.25">
      <c r="A133" s="71"/>
      <c r="B133" s="7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0"/>
      <c r="S133" s="20"/>
      <c r="T133" s="20"/>
      <c r="U133" s="20"/>
      <c r="V133" s="20"/>
    </row>
    <row r="134" spans="1:22" s="17" customFormat="1" x14ac:dyDescent="0.25">
      <c r="A134" s="71"/>
      <c r="B134" s="7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0"/>
      <c r="S134" s="20"/>
      <c r="T134" s="20"/>
      <c r="U134" s="20"/>
      <c r="V134" s="20"/>
    </row>
    <row r="135" spans="1:22" s="17" customFormat="1" x14ac:dyDescent="0.25">
      <c r="A135" s="71"/>
      <c r="B135" s="7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0"/>
      <c r="S135" s="20"/>
      <c r="T135" s="20"/>
      <c r="U135" s="20"/>
      <c r="V135" s="20"/>
    </row>
    <row r="136" spans="1:22" s="17" customFormat="1" x14ac:dyDescent="0.25">
      <c r="A136" s="71"/>
      <c r="B136" s="7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0"/>
      <c r="S136" s="20"/>
      <c r="T136" s="20"/>
      <c r="U136" s="20"/>
      <c r="V136" s="20"/>
    </row>
    <row r="137" spans="1:22" s="17" customFormat="1" x14ac:dyDescent="0.25">
      <c r="A137" s="71"/>
      <c r="B137" s="7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0"/>
      <c r="S137" s="20"/>
      <c r="T137" s="20"/>
      <c r="U137" s="20"/>
      <c r="V137" s="20"/>
    </row>
    <row r="138" spans="1:22" s="17" customFormat="1" x14ac:dyDescent="0.25">
      <c r="A138" s="71"/>
      <c r="B138" s="7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0"/>
      <c r="S138" s="20"/>
      <c r="T138" s="20"/>
      <c r="U138" s="20"/>
      <c r="V138" s="20"/>
    </row>
    <row r="139" spans="1:22" s="17" customFormat="1" x14ac:dyDescent="0.25">
      <c r="A139" s="71"/>
      <c r="B139" s="7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0"/>
      <c r="S139" s="20"/>
      <c r="T139" s="20"/>
      <c r="U139" s="20"/>
      <c r="V139" s="20"/>
    </row>
    <row r="140" spans="1:22" s="17" customFormat="1" x14ac:dyDescent="0.25">
      <c r="A140" s="71"/>
      <c r="B140" s="7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0"/>
      <c r="S140" s="20"/>
      <c r="T140" s="20"/>
      <c r="U140" s="20"/>
      <c r="V140" s="20"/>
    </row>
    <row r="141" spans="1:22" s="17" customFormat="1" x14ac:dyDescent="0.25">
      <c r="A141" s="71"/>
      <c r="B141" s="7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0"/>
      <c r="S141" s="20"/>
      <c r="T141" s="20"/>
      <c r="U141" s="20"/>
      <c r="V141" s="20"/>
    </row>
    <row r="142" spans="1:22" s="17" customFormat="1" x14ac:dyDescent="0.25">
      <c r="A142" s="71"/>
      <c r="B142" s="7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0"/>
      <c r="S142" s="20"/>
      <c r="T142" s="20"/>
      <c r="U142" s="20"/>
      <c r="V142" s="20"/>
    </row>
    <row r="143" spans="1:22" s="17" customFormat="1" x14ac:dyDescent="0.25">
      <c r="A143" s="71"/>
      <c r="B143" s="7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0"/>
      <c r="S143" s="20"/>
      <c r="T143" s="20"/>
      <c r="U143" s="20"/>
      <c r="V143" s="20"/>
    </row>
    <row r="144" spans="1:22" s="17" customFormat="1" x14ac:dyDescent="0.25">
      <c r="A144" s="71"/>
      <c r="B144" s="7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0"/>
      <c r="S144" s="20"/>
      <c r="T144" s="20"/>
      <c r="U144" s="20"/>
      <c r="V144" s="20"/>
    </row>
    <row r="145" spans="1:22" s="17" customFormat="1" x14ac:dyDescent="0.25">
      <c r="A145" s="71"/>
      <c r="B145" s="7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0"/>
      <c r="S145" s="20"/>
      <c r="T145" s="20"/>
      <c r="U145" s="20"/>
      <c r="V145" s="20"/>
    </row>
    <row r="146" spans="1:22" s="17" customFormat="1" x14ac:dyDescent="0.25">
      <c r="A146" s="71"/>
      <c r="B146" s="7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0"/>
      <c r="S146" s="20"/>
      <c r="T146" s="20"/>
      <c r="U146" s="20"/>
      <c r="V146" s="20"/>
    </row>
    <row r="147" spans="1:22" s="17" customFormat="1" x14ac:dyDescent="0.25">
      <c r="A147" s="71"/>
      <c r="B147" s="7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0"/>
      <c r="S147" s="20"/>
      <c r="T147" s="20"/>
      <c r="U147" s="20"/>
      <c r="V147" s="20"/>
    </row>
    <row r="148" spans="1:22" s="17" customFormat="1" x14ac:dyDescent="0.25">
      <c r="A148" s="71"/>
      <c r="B148" s="7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0"/>
      <c r="S148" s="20"/>
      <c r="T148" s="20"/>
      <c r="U148" s="20"/>
      <c r="V148" s="20"/>
    </row>
    <row r="149" spans="1:22" s="17" customFormat="1" x14ac:dyDescent="0.25">
      <c r="A149" s="71"/>
      <c r="B149" s="7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0"/>
      <c r="S149" s="20"/>
      <c r="T149" s="20"/>
      <c r="U149" s="20"/>
      <c r="V149" s="20"/>
    </row>
    <row r="150" spans="1:22" s="17" customFormat="1" x14ac:dyDescent="0.25">
      <c r="A150" s="71"/>
      <c r="B150" s="7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0"/>
      <c r="S150" s="20"/>
      <c r="T150" s="20"/>
      <c r="U150" s="20"/>
      <c r="V150" s="20"/>
    </row>
    <row r="151" spans="1:22" s="17" customFormat="1" x14ac:dyDescent="0.25">
      <c r="A151" s="71"/>
      <c r="B151" s="7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0"/>
      <c r="S151" s="20"/>
      <c r="T151" s="20"/>
      <c r="U151" s="20"/>
      <c r="V151" s="20"/>
    </row>
    <row r="152" spans="1:22" s="17" customFormat="1" x14ac:dyDescent="0.25">
      <c r="A152" s="71"/>
      <c r="B152" s="7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0"/>
      <c r="S152" s="20"/>
      <c r="T152" s="20"/>
      <c r="U152" s="20"/>
      <c r="V152" s="20"/>
    </row>
    <row r="153" spans="1:22" s="17" customFormat="1" x14ac:dyDescent="0.25">
      <c r="A153" s="71"/>
      <c r="B153" s="7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0"/>
      <c r="S153" s="20"/>
      <c r="T153" s="20"/>
      <c r="U153" s="20"/>
      <c r="V153" s="20"/>
    </row>
    <row r="154" spans="1:22" s="17" customFormat="1" x14ac:dyDescent="0.25">
      <c r="A154" s="71"/>
      <c r="B154" s="7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0"/>
      <c r="S154" s="20"/>
      <c r="T154" s="20"/>
      <c r="U154" s="20"/>
      <c r="V154" s="20"/>
    </row>
    <row r="155" spans="1:22" s="17" customFormat="1" x14ac:dyDescent="0.25">
      <c r="A155" s="71"/>
      <c r="B155" s="7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0"/>
      <c r="S155" s="20"/>
      <c r="T155" s="20"/>
      <c r="U155" s="20"/>
      <c r="V155" s="20"/>
    </row>
    <row r="156" spans="1:22" s="17" customFormat="1" x14ac:dyDescent="0.25">
      <c r="A156" s="71"/>
      <c r="B156" s="7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0"/>
      <c r="S156" s="20"/>
      <c r="T156" s="20"/>
      <c r="U156" s="20"/>
      <c r="V156" s="20"/>
    </row>
    <row r="157" spans="1:22" s="17" customFormat="1" x14ac:dyDescent="0.25">
      <c r="A157" s="71"/>
      <c r="B157" s="7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0"/>
      <c r="S157" s="20"/>
      <c r="T157" s="20"/>
      <c r="U157" s="20"/>
      <c r="V157" s="20"/>
    </row>
    <row r="158" spans="1:22" s="17" customFormat="1" x14ac:dyDescent="0.25">
      <c r="A158" s="71"/>
      <c r="B158" s="7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0"/>
      <c r="S158" s="20"/>
      <c r="T158" s="20"/>
      <c r="U158" s="20"/>
      <c r="V158" s="20"/>
    </row>
    <row r="159" spans="1:22" s="17" customFormat="1" x14ac:dyDescent="0.25">
      <c r="A159" s="71"/>
      <c r="B159" s="7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0"/>
      <c r="S159" s="20"/>
      <c r="T159" s="20"/>
      <c r="U159" s="20"/>
      <c r="V159" s="20"/>
    </row>
    <row r="160" spans="1:22" s="17" customFormat="1" x14ac:dyDescent="0.25">
      <c r="A160" s="71"/>
      <c r="B160" s="7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0"/>
      <c r="S160" s="20"/>
      <c r="T160" s="20"/>
      <c r="U160" s="20"/>
      <c r="V160" s="20"/>
    </row>
    <row r="161" spans="1:22" s="17" customFormat="1" x14ac:dyDescent="0.25">
      <c r="A161" s="71"/>
      <c r="B161" s="7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0"/>
      <c r="S161" s="20"/>
      <c r="T161" s="20"/>
      <c r="U161" s="20"/>
      <c r="V161" s="20"/>
    </row>
    <row r="162" spans="1:22" s="17" customFormat="1" x14ac:dyDescent="0.25">
      <c r="A162" s="71"/>
      <c r="B162" s="7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0"/>
      <c r="S162" s="20"/>
      <c r="T162" s="20"/>
      <c r="U162" s="20"/>
      <c r="V162" s="20"/>
    </row>
    <row r="163" spans="1:22" s="17" customFormat="1" x14ac:dyDescent="0.25">
      <c r="A163" s="71"/>
      <c r="B163" s="7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0"/>
      <c r="S163" s="20"/>
      <c r="T163" s="20"/>
      <c r="U163" s="20"/>
      <c r="V163" s="20"/>
    </row>
    <row r="164" spans="1:22" s="17" customFormat="1" x14ac:dyDescent="0.25">
      <c r="A164" s="71"/>
      <c r="B164" s="7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0"/>
      <c r="S164" s="20"/>
      <c r="T164" s="20"/>
      <c r="U164" s="20"/>
      <c r="V164" s="20"/>
    </row>
    <row r="165" spans="1:22" s="17" customFormat="1" x14ac:dyDescent="0.25">
      <c r="A165" s="71"/>
      <c r="B165" s="7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0"/>
      <c r="S165" s="20"/>
      <c r="T165" s="20"/>
      <c r="U165" s="20"/>
      <c r="V165" s="20"/>
    </row>
    <row r="166" spans="1:22" s="17" customFormat="1" x14ac:dyDescent="0.25">
      <c r="A166" s="71"/>
      <c r="B166" s="7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0"/>
      <c r="S166" s="20"/>
      <c r="T166" s="20"/>
      <c r="U166" s="20"/>
      <c r="V166" s="20"/>
    </row>
    <row r="167" spans="1:22" s="17" customFormat="1" x14ac:dyDescent="0.25">
      <c r="A167" s="71"/>
      <c r="B167" s="7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0"/>
      <c r="S167" s="20"/>
      <c r="T167" s="20"/>
      <c r="U167" s="20"/>
      <c r="V167" s="20"/>
    </row>
    <row r="168" spans="1:22" s="17" customFormat="1" x14ac:dyDescent="0.25">
      <c r="A168" s="71"/>
      <c r="B168" s="7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0"/>
      <c r="S168" s="20"/>
      <c r="T168" s="20"/>
      <c r="U168" s="20"/>
      <c r="V168" s="20"/>
    </row>
    <row r="169" spans="1:22" s="17" customFormat="1" x14ac:dyDescent="0.25">
      <c r="A169" s="71"/>
      <c r="B169" s="7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0"/>
      <c r="S169" s="20"/>
      <c r="T169" s="20"/>
      <c r="U169" s="20"/>
      <c r="V169" s="20"/>
    </row>
    <row r="170" spans="1:22" s="17" customFormat="1" x14ac:dyDescent="0.25">
      <c r="A170" s="71"/>
      <c r="B170" s="7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0"/>
      <c r="S170" s="20"/>
      <c r="T170" s="20"/>
      <c r="U170" s="20"/>
      <c r="V170" s="20"/>
    </row>
    <row r="171" spans="1:22" s="17" customFormat="1" x14ac:dyDescent="0.25">
      <c r="A171" s="71"/>
      <c r="B171" s="7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0"/>
      <c r="S171" s="20"/>
      <c r="T171" s="20"/>
      <c r="U171" s="20"/>
      <c r="V171" s="20"/>
    </row>
    <row r="172" spans="1:22" s="17" customFormat="1" x14ac:dyDescent="0.25">
      <c r="A172" s="71"/>
      <c r="B172" s="7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0"/>
      <c r="S172" s="20"/>
      <c r="T172" s="20"/>
      <c r="U172" s="20"/>
      <c r="V172" s="20"/>
    </row>
    <row r="173" spans="1:22" s="17" customFormat="1" x14ac:dyDescent="0.25">
      <c r="A173" s="71"/>
      <c r="B173" s="7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0"/>
      <c r="S173" s="20"/>
      <c r="T173" s="20"/>
      <c r="U173" s="20"/>
      <c r="V173" s="20"/>
    </row>
    <row r="174" spans="1:22" s="17" customFormat="1" x14ac:dyDescent="0.25">
      <c r="A174" s="71"/>
      <c r="B174" s="7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0"/>
      <c r="S174" s="20"/>
      <c r="T174" s="20"/>
      <c r="U174" s="20"/>
      <c r="V174" s="20"/>
    </row>
    <row r="175" spans="1:22" s="17" customFormat="1" x14ac:dyDescent="0.25">
      <c r="A175" s="71"/>
      <c r="B175" s="7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0"/>
      <c r="S175" s="20"/>
      <c r="T175" s="20"/>
      <c r="U175" s="20"/>
      <c r="V175" s="20"/>
    </row>
    <row r="176" spans="1:22" s="17" customFormat="1" x14ac:dyDescent="0.25">
      <c r="A176" s="71"/>
      <c r="B176" s="7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0"/>
      <c r="S176" s="20"/>
      <c r="T176" s="20"/>
      <c r="U176" s="20"/>
      <c r="V176" s="20"/>
    </row>
    <row r="177" spans="1:22" s="17" customFormat="1" x14ac:dyDescent="0.25">
      <c r="A177" s="71"/>
      <c r="B177" s="7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0"/>
      <c r="S177" s="20"/>
      <c r="T177" s="20"/>
      <c r="U177" s="20"/>
      <c r="V177" s="20"/>
    </row>
    <row r="178" spans="1:22" s="17" customFormat="1" x14ac:dyDescent="0.25">
      <c r="A178" s="71"/>
      <c r="B178" s="7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0"/>
      <c r="S178" s="20"/>
      <c r="T178" s="20"/>
      <c r="U178" s="20"/>
      <c r="V178" s="20"/>
    </row>
    <row r="179" spans="1:22" s="17" customFormat="1" x14ac:dyDescent="0.25">
      <c r="A179" s="71"/>
      <c r="B179" s="7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0"/>
      <c r="S179" s="20"/>
      <c r="T179" s="20"/>
      <c r="U179" s="20"/>
      <c r="V179" s="20"/>
    </row>
    <row r="180" spans="1:22" s="17" customFormat="1" x14ac:dyDescent="0.25">
      <c r="A180" s="71"/>
      <c r="B180" s="7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0"/>
      <c r="S180" s="20"/>
      <c r="T180" s="20"/>
      <c r="U180" s="20"/>
      <c r="V180" s="20"/>
    </row>
    <row r="181" spans="1:22" s="17" customFormat="1" x14ac:dyDescent="0.25">
      <c r="A181" s="71"/>
      <c r="B181" s="7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0"/>
      <c r="S181" s="20"/>
      <c r="T181" s="20"/>
      <c r="U181" s="20"/>
      <c r="V181" s="20"/>
    </row>
    <row r="182" spans="1:22" s="17" customFormat="1" x14ac:dyDescent="0.25">
      <c r="A182" s="71"/>
      <c r="B182" s="7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0"/>
      <c r="S182" s="20"/>
      <c r="T182" s="20"/>
      <c r="U182" s="20"/>
      <c r="V182" s="20"/>
    </row>
    <row r="183" spans="1:22" s="17" customFormat="1" x14ac:dyDescent="0.25">
      <c r="A183" s="71"/>
      <c r="B183" s="7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0"/>
      <c r="S183" s="20"/>
      <c r="T183" s="20"/>
      <c r="U183" s="20"/>
      <c r="V183" s="20"/>
    </row>
    <row r="184" spans="1:22" s="17" customFormat="1" x14ac:dyDescent="0.25">
      <c r="A184" s="71"/>
      <c r="B184" s="7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0"/>
      <c r="S184" s="20"/>
      <c r="T184" s="20"/>
      <c r="U184" s="20"/>
      <c r="V184" s="20"/>
    </row>
    <row r="185" spans="1:22" s="17" customFormat="1" x14ac:dyDescent="0.25">
      <c r="A185" s="71"/>
      <c r="B185" s="7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0"/>
      <c r="S185" s="20"/>
      <c r="T185" s="20"/>
      <c r="U185" s="20"/>
      <c r="V185" s="20"/>
    </row>
    <row r="186" spans="1:22" s="17" customFormat="1" x14ac:dyDescent="0.25">
      <c r="A186" s="71"/>
      <c r="B186" s="7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0"/>
      <c r="S186" s="20"/>
      <c r="T186" s="20"/>
      <c r="U186" s="20"/>
      <c r="V186" s="20"/>
    </row>
    <row r="187" spans="1:22" s="17" customFormat="1" x14ac:dyDescent="0.25">
      <c r="A187" s="71"/>
      <c r="B187" s="7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0"/>
      <c r="S187" s="20"/>
      <c r="T187" s="20"/>
      <c r="U187" s="20"/>
      <c r="V187" s="20"/>
    </row>
    <row r="188" spans="1:22" s="17" customFormat="1" x14ac:dyDescent="0.25">
      <c r="A188" s="71"/>
      <c r="B188" s="7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0"/>
      <c r="S188" s="20"/>
      <c r="T188" s="20"/>
      <c r="U188" s="20"/>
      <c r="V188" s="20"/>
    </row>
    <row r="189" spans="1:22" s="17" customFormat="1" x14ac:dyDescent="0.25">
      <c r="A189" s="71"/>
      <c r="B189" s="7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0"/>
      <c r="S189" s="20"/>
      <c r="T189" s="20"/>
      <c r="U189" s="20"/>
      <c r="V189" s="20"/>
    </row>
    <row r="190" spans="1:22" s="17" customFormat="1" x14ac:dyDescent="0.25">
      <c r="A190" s="71"/>
      <c r="B190" s="7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0"/>
      <c r="S190" s="20"/>
      <c r="T190" s="20"/>
      <c r="U190" s="20"/>
      <c r="V190" s="20"/>
    </row>
    <row r="191" spans="1:22" s="17" customFormat="1" x14ac:dyDescent="0.25">
      <c r="A191" s="71"/>
      <c r="B191" s="7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0"/>
      <c r="S191" s="20"/>
      <c r="T191" s="20"/>
      <c r="U191" s="20"/>
      <c r="V191" s="20"/>
    </row>
    <row r="192" spans="1:22" s="17" customFormat="1" x14ac:dyDescent="0.25">
      <c r="A192" s="71"/>
      <c r="B192" s="7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0"/>
      <c r="S192" s="20"/>
      <c r="T192" s="20"/>
      <c r="U192" s="20"/>
      <c r="V192" s="20"/>
    </row>
    <row r="193" spans="1:22" s="17" customFormat="1" x14ac:dyDescent="0.25">
      <c r="A193" s="71"/>
      <c r="B193" s="7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0"/>
      <c r="S193" s="20"/>
      <c r="T193" s="20"/>
      <c r="U193" s="20"/>
      <c r="V193" s="20"/>
    </row>
    <row r="194" spans="1:22" s="17" customFormat="1" x14ac:dyDescent="0.25">
      <c r="A194" s="71"/>
      <c r="B194" s="7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0"/>
      <c r="S194" s="20"/>
      <c r="T194" s="20"/>
      <c r="U194" s="20"/>
      <c r="V194" s="20"/>
    </row>
    <row r="195" spans="1:22" s="17" customFormat="1" x14ac:dyDescent="0.25">
      <c r="A195" s="71"/>
      <c r="B195" s="7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0"/>
      <c r="S195" s="20"/>
      <c r="T195" s="20"/>
      <c r="U195" s="20"/>
      <c r="V195" s="20"/>
    </row>
    <row r="196" spans="1:22" s="17" customFormat="1" x14ac:dyDescent="0.25">
      <c r="A196" s="71"/>
      <c r="B196" s="7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0"/>
      <c r="S196" s="20"/>
      <c r="T196" s="20"/>
      <c r="U196" s="20"/>
      <c r="V196" s="20"/>
    </row>
    <row r="197" spans="1:22" s="17" customFormat="1" x14ac:dyDescent="0.25">
      <c r="A197" s="71"/>
      <c r="B197" s="7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0"/>
      <c r="S197" s="20"/>
      <c r="T197" s="20"/>
      <c r="U197" s="20"/>
      <c r="V197" s="20"/>
    </row>
    <row r="198" spans="1:22" s="17" customFormat="1" x14ac:dyDescent="0.25">
      <c r="A198" s="71"/>
      <c r="B198" s="7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0"/>
      <c r="S198" s="20"/>
      <c r="T198" s="20"/>
      <c r="U198" s="20"/>
      <c r="V198" s="20"/>
    </row>
    <row r="199" spans="1:22" s="17" customFormat="1" x14ac:dyDescent="0.25">
      <c r="A199" s="71"/>
      <c r="B199" s="7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0"/>
      <c r="S199" s="20"/>
      <c r="T199" s="20"/>
      <c r="U199" s="20"/>
      <c r="V199" s="20"/>
    </row>
    <row r="200" spans="1:22" s="17" customFormat="1" x14ac:dyDescent="0.25">
      <c r="A200" s="71"/>
      <c r="B200" s="7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0"/>
      <c r="S200" s="20"/>
      <c r="T200" s="20"/>
      <c r="U200" s="20"/>
      <c r="V200" s="20"/>
    </row>
    <row r="201" spans="1:22" s="17" customFormat="1" x14ac:dyDescent="0.25">
      <c r="A201" s="71"/>
      <c r="B201" s="7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0"/>
      <c r="S201" s="20"/>
      <c r="T201" s="20"/>
      <c r="U201" s="20"/>
      <c r="V201" s="20"/>
    </row>
    <row r="202" spans="1:22" s="17" customFormat="1" x14ac:dyDescent="0.25">
      <c r="A202" s="71"/>
      <c r="B202" s="7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0"/>
      <c r="S202" s="20"/>
      <c r="T202" s="20"/>
      <c r="U202" s="20"/>
      <c r="V202" s="20"/>
    </row>
    <row r="203" spans="1:22" s="17" customFormat="1" x14ac:dyDescent="0.25">
      <c r="A203" s="71"/>
      <c r="B203" s="7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0"/>
      <c r="S203" s="20"/>
      <c r="T203" s="20"/>
      <c r="U203" s="20"/>
      <c r="V203" s="20"/>
    </row>
    <row r="204" spans="1:22" s="17" customFormat="1" x14ac:dyDescent="0.25">
      <c r="A204" s="71"/>
      <c r="B204" s="7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0"/>
      <c r="S204" s="20"/>
      <c r="T204" s="20"/>
      <c r="U204" s="20"/>
      <c r="V204" s="20"/>
    </row>
    <row r="205" spans="1:22" s="17" customFormat="1" x14ac:dyDescent="0.25">
      <c r="A205" s="71"/>
      <c r="B205" s="7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0"/>
      <c r="S205" s="20"/>
      <c r="T205" s="20"/>
      <c r="U205" s="20"/>
      <c r="V205" s="20"/>
    </row>
    <row r="206" spans="1:22" s="17" customFormat="1" x14ac:dyDescent="0.25">
      <c r="A206" s="71"/>
      <c r="B206" s="7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0"/>
      <c r="S206" s="20"/>
      <c r="T206" s="20"/>
      <c r="U206" s="20"/>
      <c r="V206" s="20"/>
    </row>
    <row r="207" spans="1:22" s="17" customFormat="1" x14ac:dyDescent="0.25">
      <c r="A207" s="71"/>
      <c r="B207" s="7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0"/>
      <c r="S207" s="20"/>
      <c r="T207" s="20"/>
      <c r="U207" s="20"/>
      <c r="V207" s="20"/>
    </row>
    <row r="208" spans="1:22" s="17" customFormat="1" x14ac:dyDescent="0.25">
      <c r="A208" s="71"/>
      <c r="B208" s="7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0"/>
      <c r="S208" s="20"/>
      <c r="T208" s="20"/>
      <c r="U208" s="20"/>
      <c r="V208" s="20"/>
    </row>
    <row r="209" spans="1:22" s="17" customFormat="1" x14ac:dyDescent="0.25">
      <c r="A209" s="71"/>
      <c r="B209" s="7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0"/>
      <c r="S209" s="20"/>
      <c r="T209" s="20"/>
      <c r="U209" s="20"/>
      <c r="V209" s="20"/>
    </row>
    <row r="210" spans="1:22" s="17" customFormat="1" x14ac:dyDescent="0.25">
      <c r="A210" s="71"/>
      <c r="B210" s="7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0"/>
      <c r="S210" s="20"/>
      <c r="T210" s="20"/>
      <c r="U210" s="20"/>
      <c r="V210" s="20"/>
    </row>
    <row r="211" spans="1:22" s="17" customFormat="1" x14ac:dyDescent="0.25">
      <c r="A211" s="71"/>
      <c r="B211" s="7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0"/>
      <c r="S211" s="20"/>
      <c r="T211" s="20"/>
      <c r="U211" s="20"/>
      <c r="V211" s="20"/>
    </row>
    <row r="212" spans="1:22" s="17" customFormat="1" x14ac:dyDescent="0.25">
      <c r="A212" s="71"/>
      <c r="B212" s="7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0"/>
      <c r="S212" s="20"/>
      <c r="T212" s="20"/>
      <c r="U212" s="20"/>
      <c r="V212" s="20"/>
    </row>
    <row r="213" spans="1:22" s="17" customFormat="1" x14ac:dyDescent="0.25">
      <c r="A213" s="71"/>
      <c r="B213" s="7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0"/>
      <c r="S213" s="20"/>
      <c r="T213" s="20"/>
      <c r="U213" s="20"/>
      <c r="V213" s="20"/>
    </row>
    <row r="214" spans="1:22" s="17" customFormat="1" x14ac:dyDescent="0.25">
      <c r="A214" s="71"/>
      <c r="B214" s="7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0"/>
      <c r="S214" s="20"/>
      <c r="T214" s="20"/>
      <c r="U214" s="20"/>
      <c r="V214" s="20"/>
    </row>
    <row r="215" spans="1:22" s="17" customFormat="1" x14ac:dyDescent="0.25">
      <c r="A215" s="71"/>
      <c r="B215" s="7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0"/>
      <c r="S215" s="20"/>
      <c r="T215" s="20"/>
      <c r="U215" s="20"/>
      <c r="V215" s="20"/>
    </row>
    <row r="216" spans="1:22" s="17" customFormat="1" x14ac:dyDescent="0.25">
      <c r="A216" s="71"/>
      <c r="B216" s="7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0"/>
      <c r="S216" s="20"/>
      <c r="T216" s="20"/>
      <c r="U216" s="20"/>
      <c r="V216" s="20"/>
    </row>
    <row r="217" spans="1:22" s="17" customFormat="1" x14ac:dyDescent="0.25">
      <c r="A217" s="71"/>
      <c r="B217" s="7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0"/>
      <c r="S217" s="20"/>
      <c r="T217" s="20"/>
      <c r="U217" s="20"/>
      <c r="V217" s="20"/>
    </row>
    <row r="218" spans="1:22" s="17" customFormat="1" x14ac:dyDescent="0.25">
      <c r="A218" s="71"/>
      <c r="B218" s="7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0"/>
      <c r="S218" s="20"/>
      <c r="T218" s="20"/>
      <c r="U218" s="20"/>
      <c r="V218" s="20"/>
    </row>
    <row r="219" spans="1:22" s="17" customFormat="1" x14ac:dyDescent="0.25">
      <c r="A219" s="71"/>
      <c r="B219" s="7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0"/>
      <c r="S219" s="20"/>
      <c r="T219" s="20"/>
      <c r="U219" s="20"/>
      <c r="V219" s="20"/>
    </row>
    <row r="220" spans="1:22" s="17" customFormat="1" x14ac:dyDescent="0.25">
      <c r="A220" s="71"/>
      <c r="B220" s="7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0"/>
      <c r="S220" s="20"/>
      <c r="T220" s="20"/>
      <c r="U220" s="20"/>
      <c r="V220" s="20"/>
    </row>
    <row r="221" spans="1:22" s="17" customFormat="1" x14ac:dyDescent="0.25">
      <c r="A221" s="71"/>
      <c r="B221" s="7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0"/>
      <c r="S221" s="20"/>
      <c r="T221" s="20"/>
      <c r="U221" s="20"/>
      <c r="V221" s="20"/>
    </row>
    <row r="222" spans="1:22" s="17" customFormat="1" x14ac:dyDescent="0.25">
      <c r="A222" s="71"/>
      <c r="B222" s="7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0"/>
      <c r="S222" s="20"/>
      <c r="T222" s="20"/>
      <c r="U222" s="20"/>
      <c r="V222" s="20"/>
    </row>
    <row r="223" spans="1:22" s="17" customFormat="1" x14ac:dyDescent="0.25">
      <c r="A223" s="71"/>
      <c r="B223" s="7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0"/>
      <c r="S223" s="20"/>
      <c r="T223" s="20"/>
      <c r="U223" s="20"/>
      <c r="V223" s="20"/>
    </row>
    <row r="224" spans="1:22" s="17" customFormat="1" x14ac:dyDescent="0.25">
      <c r="A224" s="71"/>
      <c r="B224" s="7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0"/>
      <c r="S224" s="20"/>
      <c r="T224" s="20"/>
      <c r="U224" s="20"/>
      <c r="V224" s="20"/>
    </row>
    <row r="225" spans="1:22" s="17" customFormat="1" x14ac:dyDescent="0.25">
      <c r="A225" s="71"/>
      <c r="B225" s="7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0"/>
      <c r="S225" s="20"/>
      <c r="T225" s="20"/>
      <c r="U225" s="20"/>
      <c r="V225" s="20"/>
    </row>
    <row r="226" spans="1:22" s="17" customFormat="1" x14ac:dyDescent="0.25">
      <c r="A226" s="71"/>
      <c r="B226" s="7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0"/>
      <c r="S226" s="20"/>
      <c r="T226" s="20"/>
      <c r="U226" s="20"/>
      <c r="V226" s="20"/>
    </row>
    <row r="227" spans="1:22" s="17" customFormat="1" x14ac:dyDescent="0.25">
      <c r="A227" s="71"/>
      <c r="B227" s="7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0"/>
      <c r="S227" s="20"/>
      <c r="T227" s="20"/>
      <c r="U227" s="20"/>
      <c r="V227" s="20"/>
    </row>
    <row r="228" spans="1:22" s="17" customFormat="1" x14ac:dyDescent="0.25">
      <c r="A228" s="71"/>
      <c r="B228" s="7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0"/>
      <c r="S228" s="20"/>
      <c r="T228" s="20"/>
      <c r="U228" s="20"/>
      <c r="V228" s="20"/>
    </row>
    <row r="229" spans="1:22" s="17" customFormat="1" x14ac:dyDescent="0.25">
      <c r="A229" s="71"/>
      <c r="B229" s="7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0"/>
      <c r="S229" s="20"/>
      <c r="T229" s="20"/>
      <c r="U229" s="20"/>
      <c r="V229" s="20"/>
    </row>
    <row r="230" spans="1:22" s="17" customFormat="1" x14ac:dyDescent="0.25">
      <c r="A230" s="71"/>
      <c r="B230" s="7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0"/>
      <c r="S230" s="20"/>
      <c r="T230" s="20"/>
      <c r="U230" s="20"/>
      <c r="V230" s="20"/>
    </row>
    <row r="231" spans="1:22" s="17" customFormat="1" x14ac:dyDescent="0.25">
      <c r="A231" s="71"/>
      <c r="B231" s="7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0"/>
      <c r="S231" s="20"/>
      <c r="T231" s="20"/>
      <c r="U231" s="20"/>
      <c r="V231" s="20"/>
    </row>
    <row r="232" spans="1:22" s="17" customFormat="1" x14ac:dyDescent="0.25">
      <c r="A232" s="71"/>
      <c r="B232" s="7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0"/>
      <c r="S232" s="20"/>
      <c r="T232" s="20"/>
      <c r="U232" s="20"/>
      <c r="V232" s="20"/>
    </row>
    <row r="233" spans="1:22" s="17" customFormat="1" x14ac:dyDescent="0.25">
      <c r="A233" s="71"/>
      <c r="B233" s="7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0"/>
      <c r="S233" s="20"/>
      <c r="T233" s="20"/>
      <c r="U233" s="20"/>
      <c r="V233" s="20"/>
    </row>
    <row r="234" spans="1:22" s="17" customFormat="1" x14ac:dyDescent="0.25">
      <c r="A234" s="71"/>
      <c r="B234" s="7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0"/>
      <c r="S234" s="20"/>
      <c r="T234" s="20"/>
      <c r="U234" s="20"/>
      <c r="V234" s="20"/>
    </row>
    <row r="235" spans="1:22" s="17" customFormat="1" x14ac:dyDescent="0.25">
      <c r="A235" s="71"/>
      <c r="B235" s="71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0"/>
      <c r="S235" s="20"/>
      <c r="T235" s="20"/>
      <c r="U235" s="20"/>
      <c r="V235" s="20"/>
    </row>
    <row r="236" spans="1:22" s="17" customFormat="1" x14ac:dyDescent="0.25">
      <c r="A236" s="71"/>
      <c r="B236" s="7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0"/>
      <c r="S236" s="20"/>
      <c r="T236" s="20"/>
      <c r="U236" s="20"/>
      <c r="V236" s="20"/>
    </row>
    <row r="237" spans="1:22" s="17" customFormat="1" x14ac:dyDescent="0.25">
      <c r="A237" s="71"/>
      <c r="B237" s="7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0"/>
      <c r="S237" s="20"/>
      <c r="T237" s="20"/>
      <c r="U237" s="20"/>
      <c r="V237" s="20"/>
    </row>
    <row r="238" spans="1:22" s="17" customFormat="1" x14ac:dyDescent="0.25">
      <c r="A238" s="71"/>
      <c r="B238" s="7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0"/>
      <c r="S238" s="20"/>
      <c r="T238" s="20"/>
      <c r="U238" s="20"/>
      <c r="V238" s="20"/>
    </row>
    <row r="239" spans="1:22" s="17" customFormat="1" x14ac:dyDescent="0.25">
      <c r="A239" s="71"/>
      <c r="B239" s="71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0"/>
      <c r="S239" s="20"/>
      <c r="T239" s="20"/>
      <c r="U239" s="20"/>
      <c r="V239" s="20"/>
    </row>
    <row r="240" spans="1:22" s="17" customFormat="1" x14ac:dyDescent="0.25">
      <c r="A240" s="71"/>
      <c r="B240" s="7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0"/>
      <c r="S240" s="20"/>
      <c r="T240" s="20"/>
      <c r="U240" s="20"/>
      <c r="V240" s="20"/>
    </row>
    <row r="241" spans="1:22" s="17" customFormat="1" x14ac:dyDescent="0.25">
      <c r="A241" s="71"/>
      <c r="B241" s="71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0"/>
      <c r="S241" s="20"/>
      <c r="T241" s="20"/>
      <c r="U241" s="20"/>
      <c r="V241" s="20"/>
    </row>
    <row r="242" spans="1:22" s="17" customFormat="1" x14ac:dyDescent="0.25">
      <c r="A242" s="71"/>
      <c r="B242" s="7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0"/>
      <c r="S242" s="20"/>
      <c r="T242" s="20"/>
      <c r="U242" s="20"/>
      <c r="V242" s="20"/>
    </row>
    <row r="243" spans="1:22" s="17" customFormat="1" x14ac:dyDescent="0.25">
      <c r="A243" s="71"/>
      <c r="B243" s="7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0"/>
      <c r="S243" s="20"/>
      <c r="T243" s="20"/>
      <c r="U243" s="20"/>
      <c r="V243" s="20"/>
    </row>
    <row r="244" spans="1:22" s="17" customFormat="1" x14ac:dyDescent="0.25">
      <c r="A244" s="71"/>
      <c r="B244" s="7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0"/>
      <c r="S244" s="20"/>
      <c r="T244" s="20"/>
      <c r="U244" s="20"/>
      <c r="V244" s="20"/>
    </row>
    <row r="245" spans="1:22" s="17" customFormat="1" x14ac:dyDescent="0.25">
      <c r="A245" s="71"/>
      <c r="B245" s="7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0"/>
      <c r="S245" s="20"/>
      <c r="T245" s="20"/>
      <c r="U245" s="20"/>
      <c r="V245" s="20"/>
    </row>
    <row r="246" spans="1:22" s="17" customFormat="1" x14ac:dyDescent="0.25">
      <c r="A246" s="71"/>
      <c r="B246" s="7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0"/>
      <c r="S246" s="20"/>
      <c r="T246" s="20"/>
      <c r="U246" s="20"/>
      <c r="V246" s="20"/>
    </row>
    <row r="247" spans="1:22" s="17" customFormat="1" x14ac:dyDescent="0.25">
      <c r="A247" s="71"/>
      <c r="B247" s="71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0"/>
      <c r="S247" s="20"/>
      <c r="T247" s="20"/>
      <c r="U247" s="20"/>
      <c r="V247" s="20"/>
    </row>
    <row r="248" spans="1:22" s="17" customFormat="1" x14ac:dyDescent="0.25">
      <c r="A248" s="71"/>
      <c r="B248" s="7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0"/>
      <c r="S248" s="20"/>
      <c r="T248" s="20"/>
      <c r="U248" s="20"/>
      <c r="V248" s="20"/>
    </row>
    <row r="249" spans="1:22" s="17" customFormat="1" x14ac:dyDescent="0.25">
      <c r="A249" s="71"/>
      <c r="B249" s="7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0"/>
      <c r="S249" s="20"/>
      <c r="T249" s="20"/>
      <c r="U249" s="20"/>
      <c r="V249" s="20"/>
    </row>
    <row r="250" spans="1:22" s="17" customFormat="1" x14ac:dyDescent="0.25">
      <c r="A250" s="71"/>
      <c r="B250" s="71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0"/>
      <c r="S250" s="20"/>
      <c r="T250" s="20"/>
      <c r="U250" s="20"/>
      <c r="V250" s="20"/>
    </row>
    <row r="251" spans="1:22" s="17" customFormat="1" x14ac:dyDescent="0.25">
      <c r="A251" s="71"/>
      <c r="B251" s="7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0"/>
      <c r="S251" s="20"/>
      <c r="T251" s="20"/>
      <c r="U251" s="20"/>
      <c r="V251" s="20"/>
    </row>
    <row r="252" spans="1:22" s="17" customFormat="1" x14ac:dyDescent="0.25">
      <c r="A252" s="71"/>
      <c r="B252" s="71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0"/>
      <c r="S252" s="20"/>
      <c r="T252" s="20"/>
      <c r="U252" s="20"/>
      <c r="V252" s="20"/>
    </row>
    <row r="253" spans="1:22" s="17" customFormat="1" x14ac:dyDescent="0.25">
      <c r="A253" s="71"/>
      <c r="B253" s="7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0"/>
      <c r="S253" s="20"/>
      <c r="T253" s="20"/>
      <c r="U253" s="20"/>
      <c r="V253" s="20"/>
    </row>
    <row r="254" spans="1:22" s="17" customFormat="1" x14ac:dyDescent="0.25">
      <c r="A254" s="71"/>
      <c r="B254" s="7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0"/>
      <c r="S254" s="20"/>
      <c r="T254" s="20"/>
      <c r="U254" s="20"/>
      <c r="V254" s="20"/>
    </row>
    <row r="255" spans="1:22" s="17" customFormat="1" x14ac:dyDescent="0.25">
      <c r="A255" s="71"/>
      <c r="B255" s="7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0"/>
      <c r="S255" s="20"/>
      <c r="T255" s="20"/>
      <c r="U255" s="20"/>
      <c r="V255" s="20"/>
    </row>
    <row r="256" spans="1:22" s="17" customFormat="1" x14ac:dyDescent="0.25">
      <c r="A256" s="71"/>
      <c r="B256" s="7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0"/>
      <c r="S256" s="20"/>
      <c r="T256" s="20"/>
      <c r="U256" s="20"/>
      <c r="V256" s="20"/>
    </row>
    <row r="257" spans="1:22" s="17" customFormat="1" x14ac:dyDescent="0.25">
      <c r="A257" s="71"/>
      <c r="B257" s="7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0"/>
      <c r="S257" s="20"/>
      <c r="T257" s="20"/>
      <c r="U257" s="20"/>
      <c r="V257" s="20"/>
    </row>
    <row r="258" spans="1:22" s="17" customFormat="1" x14ac:dyDescent="0.25">
      <c r="A258" s="71"/>
      <c r="B258" s="7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0"/>
      <c r="S258" s="20"/>
      <c r="T258" s="20"/>
      <c r="U258" s="20"/>
      <c r="V258" s="20"/>
    </row>
    <row r="259" spans="1:22" s="17" customFormat="1" x14ac:dyDescent="0.25">
      <c r="A259" s="71"/>
      <c r="B259" s="7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0"/>
      <c r="S259" s="20"/>
      <c r="T259" s="20"/>
      <c r="U259" s="20"/>
      <c r="V259" s="20"/>
    </row>
    <row r="260" spans="1:22" s="17" customFormat="1" x14ac:dyDescent="0.25">
      <c r="A260" s="71"/>
      <c r="B260" s="7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0"/>
      <c r="S260" s="20"/>
      <c r="T260" s="20"/>
      <c r="U260" s="20"/>
      <c r="V260" s="20"/>
    </row>
    <row r="261" spans="1:22" s="17" customFormat="1" x14ac:dyDescent="0.25">
      <c r="A261" s="71"/>
      <c r="B261" s="7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0"/>
      <c r="S261" s="20"/>
      <c r="T261" s="20"/>
      <c r="U261" s="20"/>
      <c r="V261" s="20"/>
    </row>
    <row r="262" spans="1:22" s="17" customFormat="1" x14ac:dyDescent="0.25">
      <c r="A262" s="71"/>
      <c r="B262" s="7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0"/>
      <c r="S262" s="20"/>
      <c r="T262" s="20"/>
      <c r="U262" s="20"/>
      <c r="V262" s="20"/>
    </row>
    <row r="263" spans="1:22" s="17" customFormat="1" x14ac:dyDescent="0.25">
      <c r="A263" s="71"/>
      <c r="B263" s="7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0"/>
      <c r="S263" s="20"/>
      <c r="T263" s="20"/>
      <c r="U263" s="20"/>
      <c r="V263" s="20"/>
    </row>
    <row r="264" spans="1:22" s="17" customFormat="1" x14ac:dyDescent="0.25">
      <c r="A264" s="71"/>
      <c r="B264" s="7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0"/>
      <c r="S264" s="20"/>
      <c r="T264" s="20"/>
      <c r="U264" s="20"/>
      <c r="V264" s="20"/>
    </row>
    <row r="265" spans="1:22" s="17" customFormat="1" x14ac:dyDescent="0.25">
      <c r="A265" s="71"/>
      <c r="B265" s="7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0"/>
      <c r="S265" s="20"/>
      <c r="T265" s="20"/>
      <c r="U265" s="20"/>
      <c r="V265" s="20"/>
    </row>
    <row r="266" spans="1:22" s="17" customFormat="1" x14ac:dyDescent="0.25">
      <c r="A266" s="71"/>
      <c r="B266" s="7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0"/>
      <c r="S266" s="20"/>
      <c r="T266" s="20"/>
      <c r="U266" s="20"/>
      <c r="V266" s="20"/>
    </row>
    <row r="267" spans="1:22" s="17" customFormat="1" x14ac:dyDescent="0.25">
      <c r="A267" s="71"/>
      <c r="B267" s="7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0"/>
      <c r="S267" s="20"/>
      <c r="T267" s="20"/>
      <c r="U267" s="20"/>
      <c r="V267" s="20"/>
    </row>
    <row r="268" spans="1:22" s="17" customFormat="1" x14ac:dyDescent="0.25">
      <c r="A268" s="71"/>
      <c r="B268" s="7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0"/>
      <c r="S268" s="20"/>
      <c r="T268" s="20"/>
      <c r="U268" s="20"/>
      <c r="V268" s="20"/>
    </row>
    <row r="269" spans="1:22" s="17" customFormat="1" x14ac:dyDescent="0.25">
      <c r="A269" s="71"/>
      <c r="B269" s="7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0"/>
      <c r="S269" s="20"/>
      <c r="T269" s="20"/>
      <c r="U269" s="20"/>
      <c r="V269" s="20"/>
    </row>
    <row r="270" spans="1:22" s="17" customFormat="1" x14ac:dyDescent="0.25">
      <c r="A270" s="71"/>
      <c r="B270" s="7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0"/>
      <c r="S270" s="20"/>
      <c r="T270" s="20"/>
      <c r="U270" s="20"/>
      <c r="V270" s="20"/>
    </row>
    <row r="271" spans="1:22" s="17" customFormat="1" x14ac:dyDescent="0.25">
      <c r="A271" s="71"/>
      <c r="B271" s="7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0"/>
      <c r="S271" s="20"/>
      <c r="T271" s="20"/>
      <c r="U271" s="20"/>
      <c r="V271" s="20"/>
    </row>
    <row r="272" spans="1:22" s="17" customFormat="1" x14ac:dyDescent="0.25">
      <c r="A272" s="71"/>
      <c r="B272" s="7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0"/>
      <c r="S272" s="20"/>
      <c r="T272" s="20"/>
      <c r="U272" s="20"/>
      <c r="V272" s="20"/>
    </row>
    <row r="273" spans="1:22" s="17" customFormat="1" x14ac:dyDescent="0.25">
      <c r="A273" s="71"/>
      <c r="B273" s="7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0"/>
      <c r="S273" s="20"/>
      <c r="T273" s="20"/>
      <c r="U273" s="20"/>
      <c r="V273" s="20"/>
    </row>
    <row r="274" spans="1:22" s="17" customFormat="1" x14ac:dyDescent="0.25">
      <c r="A274" s="71"/>
      <c r="B274" s="7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0"/>
      <c r="S274" s="20"/>
      <c r="T274" s="20"/>
      <c r="U274" s="20"/>
      <c r="V274" s="20"/>
    </row>
    <row r="275" spans="1:22" s="17" customFormat="1" x14ac:dyDescent="0.25">
      <c r="A275" s="71"/>
      <c r="B275" s="7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0"/>
      <c r="S275" s="20"/>
      <c r="T275" s="20"/>
      <c r="U275" s="20"/>
      <c r="V275" s="20"/>
    </row>
    <row r="276" spans="1:22" s="17" customFormat="1" x14ac:dyDescent="0.25">
      <c r="A276" s="71"/>
      <c r="B276" s="7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0"/>
      <c r="S276" s="20"/>
      <c r="T276" s="20"/>
      <c r="U276" s="20"/>
      <c r="V276" s="20"/>
    </row>
    <row r="277" spans="1:22" s="17" customFormat="1" x14ac:dyDescent="0.25">
      <c r="A277" s="71"/>
      <c r="B277" s="7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0"/>
      <c r="S277" s="20"/>
      <c r="T277" s="20"/>
      <c r="U277" s="20"/>
      <c r="V277" s="20"/>
    </row>
    <row r="278" spans="1:22" s="17" customFormat="1" x14ac:dyDescent="0.25">
      <c r="A278" s="71"/>
      <c r="B278" s="7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0"/>
      <c r="S278" s="20"/>
      <c r="T278" s="20"/>
      <c r="U278" s="20"/>
      <c r="V278" s="20"/>
    </row>
    <row r="279" spans="1:22" s="17" customFormat="1" x14ac:dyDescent="0.25">
      <c r="A279" s="71"/>
      <c r="B279" s="7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0"/>
      <c r="S279" s="20"/>
      <c r="T279" s="20"/>
      <c r="U279" s="20"/>
      <c r="V279" s="20"/>
    </row>
    <row r="280" spans="1:22" s="17" customFormat="1" x14ac:dyDescent="0.25">
      <c r="A280" s="71"/>
      <c r="B280" s="7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0"/>
      <c r="S280" s="20"/>
      <c r="T280" s="20"/>
      <c r="U280" s="20"/>
      <c r="V280" s="20"/>
    </row>
    <row r="281" spans="1:22" s="17" customFormat="1" x14ac:dyDescent="0.25">
      <c r="A281" s="71"/>
      <c r="B281" s="7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0"/>
      <c r="S281" s="20"/>
      <c r="T281" s="20"/>
      <c r="U281" s="20"/>
      <c r="V281" s="20"/>
    </row>
    <row r="282" spans="1:22" s="17" customFormat="1" x14ac:dyDescent="0.25">
      <c r="A282" s="71"/>
      <c r="B282" s="7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0"/>
      <c r="S282" s="20"/>
      <c r="T282" s="20"/>
      <c r="U282" s="20"/>
      <c r="V282" s="20"/>
    </row>
    <row r="283" spans="1:22" s="17" customFormat="1" x14ac:dyDescent="0.25">
      <c r="A283" s="71"/>
      <c r="B283" s="7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0"/>
      <c r="S283" s="20"/>
      <c r="T283" s="20"/>
      <c r="U283" s="20"/>
      <c r="V283" s="20"/>
    </row>
    <row r="284" spans="1:22" s="17" customFormat="1" x14ac:dyDescent="0.25">
      <c r="A284" s="71"/>
      <c r="B284" s="7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0"/>
      <c r="S284" s="20"/>
      <c r="T284" s="20"/>
      <c r="U284" s="20"/>
      <c r="V284" s="20"/>
    </row>
    <row r="285" spans="1:22" s="17" customFormat="1" x14ac:dyDescent="0.25">
      <c r="A285" s="71"/>
      <c r="B285" s="7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0"/>
      <c r="S285" s="20"/>
      <c r="T285" s="20"/>
      <c r="U285" s="20"/>
      <c r="V285" s="20"/>
    </row>
    <row r="286" spans="1:22" s="17" customFormat="1" x14ac:dyDescent="0.25">
      <c r="A286" s="71"/>
      <c r="B286" s="7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0"/>
      <c r="S286" s="20"/>
      <c r="T286" s="20"/>
      <c r="U286" s="20"/>
      <c r="V286" s="20"/>
    </row>
    <row r="287" spans="1:22" s="17" customFormat="1" x14ac:dyDescent="0.25">
      <c r="A287" s="71"/>
      <c r="B287" s="7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0"/>
      <c r="S287" s="20"/>
      <c r="T287" s="20"/>
      <c r="U287" s="20"/>
      <c r="V287" s="20"/>
    </row>
    <row r="288" spans="1:22" s="17" customFormat="1" x14ac:dyDescent="0.25">
      <c r="A288" s="71"/>
      <c r="B288" s="7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0"/>
      <c r="S288" s="20"/>
      <c r="T288" s="20"/>
      <c r="U288" s="20"/>
      <c r="V288" s="20"/>
    </row>
    <row r="289" spans="1:22" s="17" customFormat="1" x14ac:dyDescent="0.25">
      <c r="A289" s="71"/>
      <c r="B289" s="7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0"/>
      <c r="S289" s="20"/>
      <c r="T289" s="20"/>
      <c r="U289" s="20"/>
      <c r="V289" s="20"/>
    </row>
    <row r="290" spans="1:22" s="17" customFormat="1" x14ac:dyDescent="0.25">
      <c r="A290" s="71"/>
      <c r="B290" s="7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0"/>
      <c r="S290" s="20"/>
      <c r="T290" s="20"/>
      <c r="U290" s="20"/>
      <c r="V290" s="20"/>
    </row>
    <row r="291" spans="1:22" s="17" customFormat="1" x14ac:dyDescent="0.25">
      <c r="A291" s="71"/>
      <c r="B291" s="7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0"/>
      <c r="S291" s="20"/>
      <c r="T291" s="20"/>
      <c r="U291" s="20"/>
      <c r="V291" s="20"/>
    </row>
    <row r="292" spans="1:22" s="17" customFormat="1" x14ac:dyDescent="0.25">
      <c r="A292" s="71"/>
      <c r="B292" s="7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0"/>
      <c r="S292" s="20"/>
      <c r="T292" s="20"/>
      <c r="U292" s="20"/>
      <c r="V292" s="20"/>
    </row>
    <row r="293" spans="1:22" s="17" customFormat="1" x14ac:dyDescent="0.25">
      <c r="A293" s="71"/>
      <c r="B293" s="7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0"/>
      <c r="S293" s="20"/>
      <c r="T293" s="20"/>
      <c r="U293" s="20"/>
      <c r="V293" s="20"/>
    </row>
    <row r="294" spans="1:22" s="17" customFormat="1" x14ac:dyDescent="0.25">
      <c r="A294" s="71"/>
      <c r="B294" s="7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0"/>
      <c r="S294" s="20"/>
      <c r="T294" s="20"/>
      <c r="U294" s="20"/>
      <c r="V294" s="20"/>
    </row>
    <row r="295" spans="1:22" s="17" customFormat="1" x14ac:dyDescent="0.25">
      <c r="A295" s="71"/>
      <c r="B295" s="7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0"/>
      <c r="S295" s="20"/>
      <c r="T295" s="20"/>
      <c r="U295" s="20"/>
      <c r="V295" s="20"/>
    </row>
    <row r="296" spans="1:22" s="17" customFormat="1" x14ac:dyDescent="0.25">
      <c r="A296" s="71"/>
      <c r="B296" s="7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0"/>
      <c r="S296" s="20"/>
      <c r="T296" s="20"/>
      <c r="U296" s="20"/>
      <c r="V296" s="20"/>
    </row>
    <row r="297" spans="1:22" s="17" customFormat="1" x14ac:dyDescent="0.25">
      <c r="A297" s="71"/>
      <c r="B297" s="7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0"/>
      <c r="S297" s="20"/>
      <c r="T297" s="20"/>
      <c r="U297" s="20"/>
      <c r="V297" s="20"/>
    </row>
    <row r="298" spans="1:22" s="17" customFormat="1" x14ac:dyDescent="0.25">
      <c r="A298" s="71"/>
      <c r="B298" s="7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0"/>
      <c r="S298" s="20"/>
      <c r="T298" s="20"/>
      <c r="U298" s="20"/>
      <c r="V298" s="20"/>
    </row>
    <row r="299" spans="1:22" s="17" customFormat="1" x14ac:dyDescent="0.25">
      <c r="A299" s="71"/>
      <c r="B299" s="7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0"/>
      <c r="S299" s="20"/>
      <c r="T299" s="20"/>
      <c r="U299" s="20"/>
      <c r="V299" s="20"/>
    </row>
    <row r="300" spans="1:22" s="17" customFormat="1" x14ac:dyDescent="0.25">
      <c r="A300" s="71"/>
      <c r="B300" s="7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0"/>
      <c r="S300" s="20"/>
      <c r="T300" s="20"/>
      <c r="U300" s="20"/>
      <c r="V300" s="20"/>
    </row>
    <row r="301" spans="1:22" s="17" customFormat="1" x14ac:dyDescent="0.25">
      <c r="A301" s="71"/>
      <c r="B301" s="7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0"/>
      <c r="S301" s="20"/>
      <c r="T301" s="20"/>
      <c r="U301" s="20"/>
      <c r="V301" s="20"/>
    </row>
    <row r="302" spans="1:22" s="17" customFormat="1" x14ac:dyDescent="0.25">
      <c r="A302" s="71"/>
      <c r="B302" s="7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0"/>
      <c r="S302" s="20"/>
      <c r="T302" s="20"/>
      <c r="U302" s="20"/>
      <c r="V302" s="20"/>
    </row>
    <row r="303" spans="1:22" s="17" customFormat="1" x14ac:dyDescent="0.25">
      <c r="A303" s="71"/>
      <c r="B303" s="7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0"/>
      <c r="S303" s="20"/>
      <c r="T303" s="20"/>
      <c r="U303" s="20"/>
      <c r="V303" s="20"/>
    </row>
    <row r="304" spans="1:22" s="17" customFormat="1" x14ac:dyDescent="0.25">
      <c r="A304" s="71"/>
      <c r="B304" s="7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0"/>
      <c r="S304" s="20"/>
      <c r="T304" s="20"/>
      <c r="U304" s="20"/>
      <c r="V304" s="20"/>
    </row>
    <row r="305" spans="1:22" s="17" customFormat="1" x14ac:dyDescent="0.25">
      <c r="A305" s="71"/>
      <c r="B305" s="7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0"/>
      <c r="S305" s="20"/>
      <c r="T305" s="20"/>
      <c r="U305" s="20"/>
      <c r="V305" s="20"/>
    </row>
    <row r="306" spans="1:22" s="17" customFormat="1" x14ac:dyDescent="0.25">
      <c r="A306" s="71"/>
      <c r="B306" s="7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0"/>
      <c r="S306" s="20"/>
      <c r="T306" s="20"/>
      <c r="U306" s="20"/>
      <c r="V306" s="20"/>
    </row>
    <row r="307" spans="1:22" s="17" customFormat="1" x14ac:dyDescent="0.25">
      <c r="A307" s="71"/>
      <c r="B307" s="7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0"/>
      <c r="S307" s="20"/>
      <c r="T307" s="20"/>
      <c r="U307" s="20"/>
      <c r="V307" s="20"/>
    </row>
    <row r="308" spans="1:22" s="17" customFormat="1" x14ac:dyDescent="0.25">
      <c r="A308" s="71"/>
      <c r="B308" s="7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0"/>
      <c r="S308" s="20"/>
      <c r="T308" s="20"/>
      <c r="U308" s="20"/>
      <c r="V308" s="20"/>
    </row>
    <row r="309" spans="1:22" s="17" customFormat="1" x14ac:dyDescent="0.25">
      <c r="A309" s="71"/>
      <c r="B309" s="7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0"/>
      <c r="S309" s="20"/>
      <c r="T309" s="20"/>
      <c r="U309" s="20"/>
      <c r="V309" s="20"/>
    </row>
    <row r="310" spans="1:22" s="17" customFormat="1" x14ac:dyDescent="0.25">
      <c r="A310" s="71"/>
      <c r="B310" s="7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0"/>
      <c r="S310" s="20"/>
      <c r="T310" s="20"/>
      <c r="U310" s="20"/>
      <c r="V310" s="20"/>
    </row>
    <row r="311" spans="1:22" s="17" customFormat="1" x14ac:dyDescent="0.25">
      <c r="A311" s="71"/>
      <c r="B311" s="7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0"/>
      <c r="S311" s="20"/>
      <c r="T311" s="20"/>
      <c r="U311" s="20"/>
      <c r="V311" s="20"/>
    </row>
    <row r="312" spans="1:22" s="17" customFormat="1" x14ac:dyDescent="0.25">
      <c r="A312" s="71"/>
      <c r="B312" s="7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0"/>
      <c r="S312" s="20"/>
      <c r="T312" s="20"/>
      <c r="U312" s="20"/>
      <c r="V312" s="20"/>
    </row>
    <row r="313" spans="1:22" s="17" customFormat="1" x14ac:dyDescent="0.25">
      <c r="A313" s="71"/>
      <c r="B313" s="7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0"/>
      <c r="S313" s="20"/>
      <c r="T313" s="20"/>
      <c r="U313" s="20"/>
      <c r="V313" s="20"/>
    </row>
    <row r="314" spans="1:22" s="17" customFormat="1" x14ac:dyDescent="0.25">
      <c r="A314" s="71"/>
      <c r="B314" s="7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0"/>
      <c r="S314" s="20"/>
      <c r="T314" s="20"/>
      <c r="U314" s="20"/>
      <c r="V314" s="20"/>
    </row>
    <row r="315" spans="1:22" s="17" customFormat="1" x14ac:dyDescent="0.25">
      <c r="A315" s="71"/>
      <c r="B315" s="7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0"/>
      <c r="S315" s="20"/>
      <c r="T315" s="20"/>
      <c r="U315" s="20"/>
      <c r="V315" s="20"/>
    </row>
    <row r="316" spans="1:22" s="17" customFormat="1" x14ac:dyDescent="0.25">
      <c r="A316" s="71"/>
      <c r="B316" s="7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0"/>
      <c r="S316" s="20"/>
      <c r="T316" s="20"/>
      <c r="U316" s="20"/>
      <c r="V316" s="20"/>
    </row>
    <row r="317" spans="1:22" s="17" customFormat="1" x14ac:dyDescent="0.25">
      <c r="A317" s="71"/>
      <c r="B317" s="7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0"/>
      <c r="S317" s="20"/>
      <c r="T317" s="20"/>
      <c r="U317" s="20"/>
      <c r="V317" s="20"/>
    </row>
    <row r="318" spans="1:22" s="17" customFormat="1" x14ac:dyDescent="0.25">
      <c r="A318" s="71"/>
      <c r="B318" s="7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0"/>
      <c r="S318" s="20"/>
      <c r="T318" s="20"/>
      <c r="U318" s="20"/>
      <c r="V318" s="20"/>
    </row>
    <row r="319" spans="1:22" s="17" customFormat="1" x14ac:dyDescent="0.25">
      <c r="A319" s="71"/>
      <c r="B319" s="7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0"/>
      <c r="S319" s="20"/>
      <c r="T319" s="20"/>
      <c r="U319" s="20"/>
      <c r="V319" s="20"/>
    </row>
    <row r="320" spans="1:22" s="17" customFormat="1" x14ac:dyDescent="0.25">
      <c r="A320" s="71"/>
      <c r="B320" s="7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0"/>
      <c r="S320" s="20"/>
      <c r="T320" s="20"/>
      <c r="U320" s="20"/>
      <c r="V320" s="20"/>
    </row>
    <row r="321" spans="1:22" s="17" customFormat="1" x14ac:dyDescent="0.25">
      <c r="A321" s="71"/>
      <c r="B321" s="7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0"/>
      <c r="S321" s="20"/>
      <c r="T321" s="20"/>
      <c r="U321" s="20"/>
      <c r="V321" s="20"/>
    </row>
    <row r="322" spans="1:22" s="17" customFormat="1" x14ac:dyDescent="0.25">
      <c r="A322" s="71"/>
      <c r="B322" s="7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0"/>
      <c r="S322" s="20"/>
      <c r="T322" s="20"/>
      <c r="U322" s="20"/>
      <c r="V322" s="20"/>
    </row>
    <row r="323" spans="1:22" s="17" customFormat="1" x14ac:dyDescent="0.25">
      <c r="A323" s="71"/>
      <c r="B323" s="7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0"/>
      <c r="S323" s="20"/>
      <c r="T323" s="20"/>
      <c r="U323" s="20"/>
      <c r="V323" s="20"/>
    </row>
    <row r="324" spans="1:22" s="17" customFormat="1" x14ac:dyDescent="0.25">
      <c r="A324" s="71"/>
      <c r="B324" s="7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0"/>
      <c r="S324" s="20"/>
      <c r="T324" s="20"/>
      <c r="U324" s="20"/>
      <c r="V324" s="20"/>
    </row>
    <row r="325" spans="1:22" s="17" customFormat="1" x14ac:dyDescent="0.25">
      <c r="A325" s="71"/>
      <c r="B325" s="7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0"/>
      <c r="S325" s="20"/>
      <c r="T325" s="20"/>
      <c r="U325" s="20"/>
      <c r="V325" s="20"/>
    </row>
    <row r="326" spans="1:22" s="17" customFormat="1" x14ac:dyDescent="0.25">
      <c r="A326" s="71"/>
      <c r="B326" s="7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0"/>
      <c r="S326" s="20"/>
      <c r="T326" s="20"/>
      <c r="U326" s="20"/>
      <c r="V326" s="20"/>
    </row>
    <row r="327" spans="1:22" s="17" customFormat="1" x14ac:dyDescent="0.25">
      <c r="A327" s="71"/>
      <c r="B327" s="7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0"/>
      <c r="S327" s="20"/>
      <c r="T327" s="20"/>
      <c r="U327" s="20"/>
      <c r="V327" s="20"/>
    </row>
    <row r="328" spans="1:22" s="17" customFormat="1" x14ac:dyDescent="0.25">
      <c r="A328" s="71"/>
      <c r="B328" s="7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0"/>
      <c r="S328" s="20"/>
      <c r="T328" s="20"/>
      <c r="U328" s="20"/>
      <c r="V328" s="20"/>
    </row>
    <row r="329" spans="1:22" s="17" customFormat="1" x14ac:dyDescent="0.25">
      <c r="A329" s="71"/>
      <c r="B329" s="7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0"/>
      <c r="S329" s="20"/>
      <c r="T329" s="20"/>
      <c r="U329" s="20"/>
      <c r="V329" s="20"/>
    </row>
    <row r="330" spans="1:22" s="17" customFormat="1" x14ac:dyDescent="0.25">
      <c r="A330" s="71"/>
      <c r="B330" s="7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0"/>
      <c r="S330" s="20"/>
      <c r="T330" s="20"/>
      <c r="U330" s="20"/>
      <c r="V330" s="20"/>
    </row>
    <row r="331" spans="1:22" s="17" customFormat="1" x14ac:dyDescent="0.25">
      <c r="A331" s="71"/>
      <c r="B331" s="7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0"/>
      <c r="S331" s="20"/>
      <c r="T331" s="20"/>
      <c r="U331" s="20"/>
      <c r="V331" s="20"/>
    </row>
    <row r="332" spans="1:22" s="17" customFormat="1" x14ac:dyDescent="0.25">
      <c r="A332" s="71"/>
      <c r="B332" s="7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0"/>
      <c r="S332" s="20"/>
      <c r="T332" s="20"/>
      <c r="U332" s="20"/>
      <c r="V332" s="20"/>
    </row>
    <row r="333" spans="1:22" s="17" customFormat="1" x14ac:dyDescent="0.25">
      <c r="A333" s="71"/>
      <c r="B333" s="7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0"/>
      <c r="S333" s="20"/>
      <c r="T333" s="20"/>
      <c r="U333" s="20"/>
      <c r="V333" s="20"/>
    </row>
    <row r="334" spans="1:22" s="17" customFormat="1" x14ac:dyDescent="0.25">
      <c r="A334" s="71"/>
      <c r="B334" s="7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0"/>
      <c r="S334" s="20"/>
      <c r="T334" s="20"/>
      <c r="U334" s="20"/>
      <c r="V334" s="20"/>
    </row>
    <row r="335" spans="1:22" s="17" customFormat="1" x14ac:dyDescent="0.25">
      <c r="A335" s="71"/>
      <c r="B335" s="7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0"/>
      <c r="S335" s="20"/>
      <c r="T335" s="20"/>
      <c r="U335" s="20"/>
      <c r="V335" s="20"/>
    </row>
    <row r="336" spans="1:22" s="17" customFormat="1" x14ac:dyDescent="0.25">
      <c r="A336" s="71"/>
      <c r="B336" s="7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0"/>
      <c r="S336" s="20"/>
      <c r="T336" s="20"/>
      <c r="U336" s="20"/>
      <c r="V336" s="20"/>
    </row>
    <row r="337" spans="1:22" s="17" customFormat="1" x14ac:dyDescent="0.25">
      <c r="A337" s="71"/>
      <c r="B337" s="7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0"/>
      <c r="S337" s="20"/>
      <c r="T337" s="20"/>
      <c r="U337" s="20"/>
      <c r="V337" s="20"/>
    </row>
    <row r="338" spans="1:22" s="17" customFormat="1" x14ac:dyDescent="0.25">
      <c r="A338" s="71"/>
      <c r="B338" s="7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0"/>
      <c r="S338" s="20"/>
      <c r="T338" s="20"/>
      <c r="U338" s="20"/>
      <c r="V338" s="20"/>
    </row>
    <row r="339" spans="1:22" s="17" customFormat="1" x14ac:dyDescent="0.25">
      <c r="A339" s="71"/>
      <c r="B339" s="7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0"/>
      <c r="S339" s="20"/>
      <c r="T339" s="20"/>
      <c r="U339" s="20"/>
      <c r="V339" s="20"/>
    </row>
    <row r="340" spans="1:22" s="17" customFormat="1" x14ac:dyDescent="0.25">
      <c r="A340" s="71"/>
      <c r="B340" s="7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0"/>
      <c r="S340" s="20"/>
      <c r="T340" s="20"/>
      <c r="U340" s="20"/>
      <c r="V340" s="20"/>
    </row>
    <row r="341" spans="1:22" s="17" customFormat="1" x14ac:dyDescent="0.25">
      <c r="A341" s="71"/>
      <c r="B341" s="7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0"/>
      <c r="S341" s="20"/>
      <c r="T341" s="20"/>
      <c r="U341" s="20"/>
      <c r="V341" s="20"/>
    </row>
    <row r="342" spans="1:22" s="17" customFormat="1" x14ac:dyDescent="0.25">
      <c r="A342" s="71"/>
      <c r="B342" s="7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0"/>
      <c r="S342" s="20"/>
      <c r="T342" s="20"/>
      <c r="U342" s="20"/>
      <c r="V342" s="20"/>
    </row>
    <row r="343" spans="1:22" s="17" customFormat="1" x14ac:dyDescent="0.25">
      <c r="A343" s="71"/>
      <c r="B343" s="7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0"/>
      <c r="S343" s="20"/>
      <c r="T343" s="20"/>
      <c r="U343" s="20"/>
      <c r="V343" s="20"/>
    </row>
    <row r="344" spans="1:22" s="17" customFormat="1" x14ac:dyDescent="0.25">
      <c r="A344" s="71"/>
      <c r="B344" s="7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0"/>
      <c r="S344" s="20"/>
      <c r="T344" s="20"/>
      <c r="U344" s="20"/>
      <c r="V344" s="20"/>
    </row>
    <row r="345" spans="1:22" s="17" customFormat="1" x14ac:dyDescent="0.25">
      <c r="A345" s="71"/>
      <c r="B345" s="7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0"/>
      <c r="S345" s="20"/>
      <c r="T345" s="20"/>
      <c r="U345" s="20"/>
      <c r="V345" s="20"/>
    </row>
    <row r="346" spans="1:22" s="17" customFormat="1" x14ac:dyDescent="0.25">
      <c r="A346" s="71"/>
      <c r="B346" s="7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0"/>
      <c r="S346" s="20"/>
      <c r="T346" s="20"/>
      <c r="U346" s="20"/>
      <c r="V346" s="20"/>
    </row>
    <row r="347" spans="1:22" s="17" customFormat="1" x14ac:dyDescent="0.25">
      <c r="A347" s="71"/>
      <c r="B347" s="7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0"/>
      <c r="S347" s="20"/>
      <c r="T347" s="20"/>
      <c r="U347" s="20"/>
      <c r="V347" s="20"/>
    </row>
    <row r="348" spans="1:22" s="17" customFormat="1" x14ac:dyDescent="0.25">
      <c r="A348" s="71"/>
      <c r="B348" s="7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0"/>
      <c r="S348" s="20"/>
      <c r="T348" s="20"/>
      <c r="U348" s="20"/>
      <c r="V348" s="20"/>
    </row>
    <row r="349" spans="1:22" s="17" customFormat="1" x14ac:dyDescent="0.25">
      <c r="A349" s="71"/>
      <c r="B349" s="7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0"/>
      <c r="S349" s="20"/>
      <c r="T349" s="20"/>
      <c r="U349" s="20"/>
      <c r="V349" s="20"/>
    </row>
    <row r="350" spans="1:22" s="17" customFormat="1" x14ac:dyDescent="0.25">
      <c r="A350" s="71"/>
      <c r="B350" s="7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0"/>
      <c r="S350" s="20"/>
      <c r="T350" s="20"/>
      <c r="U350" s="20"/>
      <c r="V350" s="20"/>
    </row>
  </sheetData>
  <sheetProtection password="E65E" sheet="1" objects="1" scenarios="1" selectLockedCells="1" selectUnlockedCells="1"/>
  <mergeCells count="8">
    <mergeCell ref="C28:E28"/>
    <mergeCell ref="V1:W2"/>
    <mergeCell ref="R1:T1"/>
    <mergeCell ref="C1:E1"/>
    <mergeCell ref="F1:I1"/>
    <mergeCell ref="J1:M1"/>
    <mergeCell ref="C14:E14"/>
    <mergeCell ref="N1:O1"/>
  </mergeCells>
  <conditionalFormatting sqref="W4">
    <cfRule type="cellIs" dxfId="11" priority="6" operator="equal">
      <formula>"non-compliant"</formula>
    </cfRule>
    <cfRule type="cellIs" dxfId="10" priority="7" operator="greaterThan">
      <formula>"non-compliant"</formula>
    </cfRule>
  </conditionalFormatting>
  <conditionalFormatting sqref="W3:X10 W16:X18 X15 X11:X13">
    <cfRule type="cellIs" dxfId="9" priority="5" operator="equal">
      <formula>"non-compliant"</formula>
    </cfRule>
  </conditionalFormatting>
  <conditionalFormatting sqref="X14">
    <cfRule type="cellIs" dxfId="8" priority="4" operator="equal">
      <formula>"non-compliant"</formula>
    </cfRule>
  </conditionalFormatting>
  <conditionalFormatting sqref="W12:W13 W15">
    <cfRule type="cellIs" dxfId="7" priority="3" operator="equal">
      <formula>"non-compliant"</formula>
    </cfRule>
  </conditionalFormatting>
  <conditionalFormatting sqref="W14">
    <cfRule type="cellIs" dxfId="6" priority="2" operator="equal">
      <formula>"non-compliant"</formula>
    </cfRule>
  </conditionalFormatting>
  <conditionalFormatting sqref="W11">
    <cfRule type="containsText" dxfId="5" priority="1" operator="containsText" text="non-compliant">
      <formula>NOT(ISERROR(SEARCH("non-compliant",W11)))</formula>
    </cfRule>
  </conditionalFormatting>
  <pageMargins left="0.7" right="0.7" top="0.75" bottom="0.75" header="0.3" footer="0.3"/>
  <pageSetup paperSize="8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104"/>
  <sheetViews>
    <sheetView tabSelected="1" topLeftCell="H1" zoomScaleNormal="100" workbookViewId="0">
      <selection activeCell="U11" sqref="U11:W11"/>
    </sheetView>
  </sheetViews>
  <sheetFormatPr defaultRowHeight="15" x14ac:dyDescent="0.25"/>
  <cols>
    <col min="1" max="1" width="24.42578125" style="31" customWidth="1"/>
    <col min="2" max="2" width="13.42578125" style="31" customWidth="1"/>
    <col min="3" max="17" width="8.7109375" style="21" customWidth="1"/>
    <col min="18" max="18" width="9.140625" style="20"/>
    <col min="19" max="21" width="9.140625" style="32"/>
    <col min="22" max="22" width="15.42578125" style="32" customWidth="1"/>
    <col min="23" max="23" width="15.7109375" style="32" customWidth="1"/>
    <col min="24" max="24" width="11.7109375" customWidth="1"/>
  </cols>
  <sheetData>
    <row r="1" spans="1:24" ht="22.5" customHeight="1" x14ac:dyDescent="0.25">
      <c r="A1" s="27"/>
      <c r="B1" s="27"/>
      <c r="C1" s="121" t="s">
        <v>0</v>
      </c>
      <c r="D1" s="121"/>
      <c r="E1" s="121"/>
      <c r="F1" s="121" t="s">
        <v>1</v>
      </c>
      <c r="G1" s="121"/>
      <c r="H1" s="121"/>
      <c r="I1" s="121"/>
      <c r="J1" s="121" t="s">
        <v>2</v>
      </c>
      <c r="K1" s="121"/>
      <c r="L1" s="121"/>
      <c r="M1" s="121"/>
      <c r="N1" s="122" t="s">
        <v>3</v>
      </c>
      <c r="O1" s="123"/>
      <c r="P1" s="35" t="s">
        <v>4</v>
      </c>
      <c r="Q1" s="58" t="s">
        <v>5</v>
      </c>
      <c r="R1" s="116">
        <v>90539</v>
      </c>
      <c r="S1" s="116"/>
      <c r="T1" s="116"/>
      <c r="U1" s="24" t="s">
        <v>90</v>
      </c>
      <c r="V1" s="124" t="s">
        <v>101</v>
      </c>
      <c r="W1" s="125"/>
      <c r="X1" s="8"/>
    </row>
    <row r="2" spans="1:24" ht="28.5" customHeight="1" x14ac:dyDescent="0.25">
      <c r="A2" s="10" t="s">
        <v>6</v>
      </c>
      <c r="B2" s="10" t="s">
        <v>7</v>
      </c>
      <c r="C2" s="34" t="s">
        <v>8</v>
      </c>
      <c r="D2" s="34" t="s">
        <v>9</v>
      </c>
      <c r="E2" s="34" t="s">
        <v>10</v>
      </c>
      <c r="F2" s="34" t="s">
        <v>8</v>
      </c>
      <c r="G2" s="34" t="s">
        <v>11</v>
      </c>
      <c r="H2" s="34" t="s">
        <v>12</v>
      </c>
      <c r="I2" s="34" t="s">
        <v>13</v>
      </c>
      <c r="J2" s="34">
        <v>1</v>
      </c>
      <c r="K2" s="34">
        <v>2</v>
      </c>
      <c r="L2" s="34">
        <v>3</v>
      </c>
      <c r="M2" s="34">
        <v>4</v>
      </c>
      <c r="N2" s="34" t="s">
        <v>8</v>
      </c>
      <c r="O2" s="34" t="s">
        <v>105</v>
      </c>
      <c r="P2" s="35" t="s">
        <v>8</v>
      </c>
      <c r="Q2" s="59" t="s">
        <v>8</v>
      </c>
      <c r="R2" s="25">
        <v>0.05</v>
      </c>
      <c r="S2" s="25">
        <v>0.5</v>
      </c>
      <c r="T2" s="25">
        <v>0.95</v>
      </c>
      <c r="U2" s="18"/>
      <c r="V2" s="126"/>
      <c r="W2" s="127"/>
      <c r="X2" s="8"/>
    </row>
    <row r="3" spans="1:24" x14ac:dyDescent="0.25">
      <c r="A3" s="28" t="s">
        <v>14</v>
      </c>
      <c r="B3" s="28" t="s">
        <v>15</v>
      </c>
      <c r="C3" s="38"/>
      <c r="D3" s="38"/>
      <c r="E3" s="38"/>
      <c r="F3" s="38">
        <v>32</v>
      </c>
      <c r="G3" s="38">
        <v>80</v>
      </c>
      <c r="H3" s="38" t="s">
        <v>16</v>
      </c>
      <c r="I3" s="38"/>
      <c r="J3" s="38"/>
      <c r="K3" s="38"/>
      <c r="L3" s="38"/>
      <c r="M3" s="38"/>
      <c r="N3" s="38"/>
      <c r="O3" s="38"/>
      <c r="P3" s="38" t="s">
        <v>17</v>
      </c>
      <c r="Q3" s="39"/>
      <c r="R3" s="68">
        <v>13.1873</v>
      </c>
      <c r="S3" s="68">
        <v>26.308</v>
      </c>
      <c r="T3" s="68">
        <v>33.369799999999998</v>
      </c>
      <c r="U3" s="80">
        <v>35</v>
      </c>
      <c r="V3" s="8" t="s">
        <v>1</v>
      </c>
      <c r="W3" s="12" t="str">
        <f>IF(T3&lt;=G3,"compliant","noncompliance")</f>
        <v>compliant</v>
      </c>
      <c r="X3" s="12"/>
    </row>
    <row r="4" spans="1:24" x14ac:dyDescent="0.25">
      <c r="A4" s="28" t="s">
        <v>18</v>
      </c>
      <c r="B4" s="28" t="s">
        <v>15</v>
      </c>
      <c r="C4" s="38"/>
      <c r="D4" s="38"/>
      <c r="E4" s="38"/>
      <c r="F4" s="38">
        <v>100</v>
      </c>
      <c r="G4" s="38">
        <v>200</v>
      </c>
      <c r="H4" s="38">
        <v>600</v>
      </c>
      <c r="I4" s="38" t="s">
        <v>19</v>
      </c>
      <c r="J4" s="38">
        <v>20</v>
      </c>
      <c r="K4" s="38">
        <v>40</v>
      </c>
      <c r="L4" s="38">
        <v>100</v>
      </c>
      <c r="M4" s="38">
        <v>500</v>
      </c>
      <c r="N4" s="38" t="s">
        <v>20</v>
      </c>
      <c r="O4" s="38">
        <v>140</v>
      </c>
      <c r="P4" s="38">
        <v>1500</v>
      </c>
      <c r="Q4" s="39"/>
      <c r="R4" s="68">
        <v>15.487399999999999</v>
      </c>
      <c r="S4" s="68">
        <v>34.957000000000001</v>
      </c>
      <c r="T4" s="68">
        <v>58.623699999999999</v>
      </c>
      <c r="U4" s="80">
        <v>60</v>
      </c>
      <c r="V4" s="8" t="s">
        <v>102</v>
      </c>
      <c r="W4" s="12" t="str">
        <f>IF(T4&lt;=100,"compliant","non-compliant")</f>
        <v>compliant</v>
      </c>
      <c r="X4" s="12"/>
    </row>
    <row r="5" spans="1:24" x14ac:dyDescent="0.25">
      <c r="A5" s="28" t="s">
        <v>21</v>
      </c>
      <c r="B5" s="28" t="s">
        <v>15</v>
      </c>
      <c r="C5" s="26"/>
      <c r="D5" s="26"/>
      <c r="E5" s="26"/>
      <c r="F5" s="38">
        <v>450</v>
      </c>
      <c r="G5" s="38">
        <v>1000</v>
      </c>
      <c r="H5" s="38">
        <v>2400</v>
      </c>
      <c r="I5" s="38">
        <v>3400</v>
      </c>
      <c r="J5" s="38">
        <v>100</v>
      </c>
      <c r="K5" s="38">
        <v>200</v>
      </c>
      <c r="L5" s="38">
        <v>450</v>
      </c>
      <c r="M5" s="38">
        <v>1600</v>
      </c>
      <c r="N5" s="38">
        <v>260</v>
      </c>
      <c r="O5" s="38">
        <v>600</v>
      </c>
      <c r="P5" s="38" t="s">
        <v>22</v>
      </c>
      <c r="Q5" s="40"/>
      <c r="R5" s="68">
        <v>178.15039999999999</v>
      </c>
      <c r="S5" s="68">
        <v>344.952</v>
      </c>
      <c r="T5" s="98">
        <v>430.363</v>
      </c>
      <c r="U5" s="80">
        <v>450</v>
      </c>
      <c r="V5" s="8" t="s">
        <v>3</v>
      </c>
      <c r="W5" s="12" t="str">
        <f>IF(T5&lt;=260,"compliant","non-compliant")</f>
        <v>non-compliant</v>
      </c>
      <c r="X5" s="12"/>
    </row>
    <row r="6" spans="1:24" x14ac:dyDescent="0.25">
      <c r="A6" s="28" t="s">
        <v>23</v>
      </c>
      <c r="B6" s="28" t="s">
        <v>24</v>
      </c>
      <c r="C6" s="38"/>
      <c r="D6" s="38"/>
      <c r="E6" s="38"/>
      <c r="F6" s="38">
        <v>70</v>
      </c>
      <c r="G6" s="38">
        <v>150</v>
      </c>
      <c r="H6" s="38">
        <v>370</v>
      </c>
      <c r="I6" s="38">
        <v>520</v>
      </c>
      <c r="J6" s="38">
        <v>15</v>
      </c>
      <c r="K6" s="38">
        <v>30</v>
      </c>
      <c r="L6" s="38">
        <v>70</v>
      </c>
      <c r="M6" s="38">
        <v>250</v>
      </c>
      <c r="N6" s="38">
        <v>40</v>
      </c>
      <c r="O6" s="38">
        <v>90</v>
      </c>
      <c r="P6" s="38"/>
      <c r="Q6" s="39"/>
      <c r="R6" s="68">
        <v>25.05</v>
      </c>
      <c r="S6" s="68">
        <v>45.5</v>
      </c>
      <c r="T6" s="68">
        <v>58.975000000000001</v>
      </c>
      <c r="U6" s="80">
        <v>60</v>
      </c>
      <c r="V6" s="8" t="s">
        <v>103</v>
      </c>
      <c r="W6" s="12" t="str">
        <f>IF(T6&lt;=40,"compliant","non-compliant")</f>
        <v>non-compliant</v>
      </c>
      <c r="X6" s="12"/>
    </row>
    <row r="7" spans="1:24" x14ac:dyDescent="0.25">
      <c r="A7" s="28" t="s">
        <v>25</v>
      </c>
      <c r="B7" s="28" t="s">
        <v>15</v>
      </c>
      <c r="C7" s="38" t="s">
        <v>26</v>
      </c>
      <c r="D7" s="38">
        <v>1.5</v>
      </c>
      <c r="E7" s="38">
        <v>2.54</v>
      </c>
      <c r="F7" s="38">
        <v>0.7</v>
      </c>
      <c r="G7" s="38">
        <v>1</v>
      </c>
      <c r="H7" s="38">
        <v>1.5</v>
      </c>
      <c r="I7" s="38" t="s">
        <v>27</v>
      </c>
      <c r="J7" s="38"/>
      <c r="K7" s="38"/>
      <c r="L7" s="38"/>
      <c r="M7" s="38"/>
      <c r="N7" s="38" t="s">
        <v>28</v>
      </c>
      <c r="O7" s="38">
        <v>15</v>
      </c>
      <c r="P7" s="38">
        <v>2</v>
      </c>
      <c r="Q7" s="39"/>
      <c r="R7" s="68">
        <v>0.18060000000000001</v>
      </c>
      <c r="S7" s="68">
        <v>0.253</v>
      </c>
      <c r="T7" s="68">
        <v>0.39660000000000001</v>
      </c>
      <c r="U7" s="81">
        <v>0.7</v>
      </c>
      <c r="V7" s="8" t="s">
        <v>1</v>
      </c>
      <c r="W7" s="12" t="str">
        <f>IF(T7&lt;=1,"compliant","non-compliant")</f>
        <v>compliant</v>
      </c>
      <c r="X7" s="12"/>
    </row>
    <row r="8" spans="1:24" x14ac:dyDescent="0.25">
      <c r="A8" s="28" t="s">
        <v>29</v>
      </c>
      <c r="B8" s="28" t="s">
        <v>15</v>
      </c>
      <c r="C8" s="38"/>
      <c r="D8" s="38"/>
      <c r="E8" s="38"/>
      <c r="F8" s="38" t="s">
        <v>30</v>
      </c>
      <c r="G8" s="38">
        <v>50</v>
      </c>
      <c r="H8" s="38">
        <v>100</v>
      </c>
      <c r="I8" s="38" t="s">
        <v>31</v>
      </c>
      <c r="J8" s="38"/>
      <c r="K8" s="38"/>
      <c r="L8" s="38"/>
      <c r="M8" s="38"/>
      <c r="N8" s="38"/>
      <c r="O8" s="38"/>
      <c r="P8" s="38"/>
      <c r="Q8" s="39"/>
      <c r="R8" s="68">
        <v>2.3885999999999998</v>
      </c>
      <c r="S8" s="68">
        <v>3.2770000000000001</v>
      </c>
      <c r="T8" s="68">
        <v>4.3445999999999998</v>
      </c>
      <c r="U8" s="80">
        <v>10</v>
      </c>
      <c r="V8" s="8" t="s">
        <v>1</v>
      </c>
      <c r="W8" s="12" t="str">
        <f>IF(T8&lt;=40,"compliant","non-compliant")</f>
        <v>compliant</v>
      </c>
      <c r="X8" s="12"/>
    </row>
    <row r="9" spans="1:24" x14ac:dyDescent="0.25">
      <c r="A9" s="28" t="s">
        <v>32</v>
      </c>
      <c r="B9" s="28" t="s">
        <v>15</v>
      </c>
      <c r="C9" s="38"/>
      <c r="D9" s="38"/>
      <c r="E9" s="38"/>
      <c r="F9" s="38">
        <v>30</v>
      </c>
      <c r="G9" s="38">
        <v>50</v>
      </c>
      <c r="H9" s="38">
        <v>70</v>
      </c>
      <c r="I9" s="38" t="s">
        <v>33</v>
      </c>
      <c r="J9" s="38"/>
      <c r="K9" s="38"/>
      <c r="L9" s="38"/>
      <c r="M9" s="38"/>
      <c r="N9" s="38"/>
      <c r="O9" s="38"/>
      <c r="P9" s="38">
        <v>500</v>
      </c>
      <c r="Q9" s="39"/>
      <c r="R9" s="68">
        <v>9.2538999999999998</v>
      </c>
      <c r="S9" s="68">
        <v>23.876000000000001</v>
      </c>
      <c r="T9" s="68">
        <v>34.057200000000002</v>
      </c>
      <c r="U9" s="80">
        <v>40</v>
      </c>
      <c r="V9" s="8" t="s">
        <v>1</v>
      </c>
      <c r="W9" s="12" t="str">
        <f>IF(T9&lt;=50,"compliant","non-compliant")</f>
        <v>compliant</v>
      </c>
      <c r="X9" s="12"/>
    </row>
    <row r="10" spans="1:24" x14ac:dyDescent="0.25">
      <c r="A10" s="28" t="s">
        <v>34</v>
      </c>
      <c r="B10" s="28" t="s">
        <v>15</v>
      </c>
      <c r="C10" s="38"/>
      <c r="D10" s="38"/>
      <c r="E10" s="38"/>
      <c r="F10" s="38">
        <v>100</v>
      </c>
      <c r="G10" s="38">
        <v>200</v>
      </c>
      <c r="H10" s="38">
        <v>400</v>
      </c>
      <c r="I10" s="38" t="s">
        <v>35</v>
      </c>
      <c r="J10" s="38"/>
      <c r="K10" s="38"/>
      <c r="L10" s="38"/>
      <c r="M10" s="38"/>
      <c r="N10" s="38" t="s">
        <v>36</v>
      </c>
      <c r="O10" s="38">
        <v>115</v>
      </c>
      <c r="P10" s="38" t="s">
        <v>37</v>
      </c>
      <c r="Q10" s="39"/>
      <c r="R10" s="68">
        <v>15.285299999999999</v>
      </c>
      <c r="S10" s="68">
        <v>27.622499999999999</v>
      </c>
      <c r="T10" s="68">
        <v>39.610349999999997</v>
      </c>
      <c r="U10" s="80">
        <v>50</v>
      </c>
      <c r="V10" s="8" t="s">
        <v>3</v>
      </c>
      <c r="W10" s="12" t="str">
        <f>IF(T10&lt;=70,"compliant","non- compliant")</f>
        <v>compliant</v>
      </c>
      <c r="X10" s="12"/>
    </row>
    <row r="11" spans="1:24" x14ac:dyDescent="0.25">
      <c r="A11" s="28" t="s">
        <v>38</v>
      </c>
      <c r="B11" s="28" t="s">
        <v>15</v>
      </c>
      <c r="C11" s="38" t="s">
        <v>39</v>
      </c>
      <c r="D11" s="38">
        <v>1.4999999999999999E-2</v>
      </c>
      <c r="E11" s="38">
        <v>0.1</v>
      </c>
      <c r="F11" s="38">
        <v>1</v>
      </c>
      <c r="G11" s="38">
        <v>2</v>
      </c>
      <c r="H11" s="38">
        <v>10</v>
      </c>
      <c r="I11" s="38" t="s">
        <v>40</v>
      </c>
      <c r="J11" s="38"/>
      <c r="K11" s="38"/>
      <c r="L11" s="38"/>
      <c r="M11" s="38"/>
      <c r="N11" s="38"/>
      <c r="O11" s="38"/>
      <c r="P11" s="38"/>
      <c r="Q11" s="39"/>
      <c r="R11" s="64">
        <v>0.02</v>
      </c>
      <c r="S11" s="64">
        <v>2.5000000000000001E-2</v>
      </c>
      <c r="T11" s="72">
        <v>9.4799999999999995E-2</v>
      </c>
      <c r="U11" s="99">
        <v>0.05</v>
      </c>
      <c r="V11" s="100" t="s">
        <v>0</v>
      </c>
      <c r="W11" s="12" t="str">
        <f>IF(S11&lt;=0.15,"compliant","non-compliant")</f>
        <v>compliant</v>
      </c>
      <c r="X11" s="12"/>
    </row>
    <row r="12" spans="1:24" x14ac:dyDescent="0.25">
      <c r="A12" s="28" t="s">
        <v>41</v>
      </c>
      <c r="B12" s="28" t="s">
        <v>15</v>
      </c>
      <c r="C12" s="38"/>
      <c r="D12" s="38"/>
      <c r="E12" s="38"/>
      <c r="F12" s="38">
        <v>6</v>
      </c>
      <c r="G12" s="38">
        <v>10</v>
      </c>
      <c r="H12" s="38">
        <v>20</v>
      </c>
      <c r="I12" s="38" t="s">
        <v>42</v>
      </c>
      <c r="J12" s="38"/>
      <c r="K12" s="38"/>
      <c r="L12" s="38"/>
      <c r="M12" s="38"/>
      <c r="N12" s="38"/>
      <c r="O12" s="38"/>
      <c r="P12" s="38" t="s">
        <v>43</v>
      </c>
      <c r="Q12" s="39"/>
      <c r="R12" s="64">
        <v>0.02</v>
      </c>
      <c r="S12" s="64">
        <v>0.04</v>
      </c>
      <c r="T12" s="72">
        <v>0.3095</v>
      </c>
      <c r="U12" s="81">
        <v>0.5</v>
      </c>
      <c r="V12" s="8" t="s">
        <v>1</v>
      </c>
      <c r="W12" s="12" t="str">
        <f>IF(S12&lt;=10,"compliant","non-compliant")</f>
        <v>compliant</v>
      </c>
      <c r="X12" s="12"/>
    </row>
    <row r="13" spans="1:24" x14ac:dyDescent="0.25">
      <c r="A13" s="28" t="s">
        <v>44</v>
      </c>
      <c r="B13" s="28" t="s">
        <v>15</v>
      </c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40"/>
      <c r="R13" s="65"/>
      <c r="S13" s="65"/>
      <c r="T13" s="65"/>
      <c r="U13" s="81">
        <v>0.25</v>
      </c>
      <c r="V13" s="8"/>
      <c r="W13" s="12"/>
      <c r="X13" s="12"/>
    </row>
    <row r="14" spans="1:24" ht="15" customHeight="1" x14ac:dyDescent="0.25">
      <c r="A14" s="28" t="s">
        <v>45</v>
      </c>
      <c r="B14" s="28"/>
      <c r="C14" s="117" t="s">
        <v>46</v>
      </c>
      <c r="D14" s="117"/>
      <c r="E14" s="117"/>
      <c r="F14" s="42" t="s">
        <v>47</v>
      </c>
      <c r="G14" s="42"/>
      <c r="H14" s="42"/>
      <c r="I14" s="42"/>
      <c r="J14" s="43" t="s">
        <v>48</v>
      </c>
      <c r="K14" s="43" t="s">
        <v>49</v>
      </c>
      <c r="L14" s="43" t="s">
        <v>49</v>
      </c>
      <c r="M14" s="43" t="s">
        <v>50</v>
      </c>
      <c r="N14" s="43" t="s">
        <v>51</v>
      </c>
      <c r="O14" s="43"/>
      <c r="P14" s="44"/>
      <c r="Q14" s="45" t="s">
        <v>52</v>
      </c>
      <c r="R14" s="68">
        <v>7.82925</v>
      </c>
      <c r="S14" s="68">
        <v>8.3454999999999995</v>
      </c>
      <c r="T14" s="68">
        <v>8.7204999999999995</v>
      </c>
      <c r="U14" s="81" t="s">
        <v>97</v>
      </c>
      <c r="V14" s="9" t="s">
        <v>3</v>
      </c>
      <c r="W14" s="12" t="str">
        <f>IF(R14&gt;=6.5,"compliant","non-compliant")</f>
        <v>compliant</v>
      </c>
      <c r="X14" s="12" t="str">
        <f>IF(T14&lt;=8.4,"compliant","non-compliant")</f>
        <v>non-compliant</v>
      </c>
    </row>
    <row r="15" spans="1:24" x14ac:dyDescent="0.25">
      <c r="A15" s="28" t="s">
        <v>53</v>
      </c>
      <c r="B15" s="28" t="s">
        <v>15</v>
      </c>
      <c r="C15" s="38" t="s">
        <v>54</v>
      </c>
      <c r="D15" s="38">
        <v>2.5000000000000001E-2</v>
      </c>
      <c r="E15" s="38" t="s">
        <v>55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9"/>
      <c r="R15" s="64">
        <v>5.0000000000000001E-3</v>
      </c>
      <c r="S15" s="64">
        <v>1.9E-2</v>
      </c>
      <c r="T15" s="64">
        <v>4.2999999999999997E-2</v>
      </c>
      <c r="U15" s="82">
        <v>0.02</v>
      </c>
      <c r="V15" s="8" t="s">
        <v>0</v>
      </c>
      <c r="W15" s="12" t="str">
        <f>IF(S15&lt;=0.025,"compliant","non-compliant")</f>
        <v>compliant</v>
      </c>
      <c r="X15" s="12"/>
    </row>
    <row r="16" spans="1:24" ht="34.5" x14ac:dyDescent="0.25">
      <c r="A16" s="28" t="s">
        <v>56</v>
      </c>
      <c r="B16" s="28" t="s">
        <v>15</v>
      </c>
      <c r="C16" s="38"/>
      <c r="D16" s="38"/>
      <c r="E16" s="38"/>
      <c r="F16" s="38">
        <v>200</v>
      </c>
      <c r="G16" s="38"/>
      <c r="H16" s="38">
        <v>400</v>
      </c>
      <c r="I16" s="38"/>
      <c r="J16" s="38">
        <v>30</v>
      </c>
      <c r="K16" s="38">
        <v>80</v>
      </c>
      <c r="L16" s="38">
        <v>200</v>
      </c>
      <c r="M16" s="38">
        <v>500</v>
      </c>
      <c r="N16" s="38"/>
      <c r="O16" s="38"/>
      <c r="P16" s="38" t="s">
        <v>22</v>
      </c>
      <c r="Q16" s="39"/>
      <c r="R16" s="68">
        <v>1.5</v>
      </c>
      <c r="S16" s="68">
        <v>6.5220000000000002</v>
      </c>
      <c r="T16" s="68">
        <v>18.283300000000001</v>
      </c>
      <c r="U16" s="80">
        <v>20</v>
      </c>
      <c r="V16" s="70" t="s">
        <v>104</v>
      </c>
      <c r="W16" s="12" t="str">
        <f>IF(T16&lt;=400,"compliant","non-complaint")</f>
        <v>compliant</v>
      </c>
      <c r="X16" s="12"/>
    </row>
    <row r="17" spans="1:24" x14ac:dyDescent="0.25">
      <c r="A17" s="28" t="s">
        <v>57</v>
      </c>
      <c r="B17" s="28" t="s">
        <v>15</v>
      </c>
      <c r="C17" s="38"/>
      <c r="D17" s="38"/>
      <c r="E17" s="38"/>
      <c r="F17" s="38"/>
      <c r="G17" s="38"/>
      <c r="H17" s="38"/>
      <c r="I17" s="38"/>
      <c r="J17" s="38">
        <v>50</v>
      </c>
      <c r="K17" s="38">
        <v>120</v>
      </c>
      <c r="L17" s="38">
        <v>300</v>
      </c>
      <c r="M17" s="38">
        <v>1200</v>
      </c>
      <c r="N17" s="38"/>
      <c r="O17" s="38"/>
      <c r="P17" s="38"/>
      <c r="Q17" s="39"/>
      <c r="R17" s="68">
        <v>77.503</v>
      </c>
      <c r="S17" s="68">
        <v>175.60900000000001</v>
      </c>
      <c r="T17" s="68">
        <v>207.66825</v>
      </c>
      <c r="U17" s="81">
        <v>210</v>
      </c>
      <c r="V17" s="8" t="s">
        <v>2</v>
      </c>
      <c r="W17" s="12" t="str">
        <f>IF(T17&lt;=300,"compliant","non-compliant")</f>
        <v>compliant</v>
      </c>
      <c r="X17" s="12"/>
    </row>
    <row r="18" spans="1:24" x14ac:dyDescent="0.25">
      <c r="A18" s="10" t="s">
        <v>58</v>
      </c>
      <c r="B18" s="29"/>
      <c r="C18" s="38"/>
      <c r="D18" s="38"/>
      <c r="E18" s="38"/>
      <c r="F18" s="38">
        <v>5</v>
      </c>
      <c r="G18" s="38">
        <v>10</v>
      </c>
      <c r="H18" s="38">
        <v>20</v>
      </c>
      <c r="I18" s="38" t="s">
        <v>42</v>
      </c>
      <c r="J18" s="38"/>
      <c r="K18" s="38"/>
      <c r="L18" s="38"/>
      <c r="M18" s="38"/>
      <c r="N18" s="38"/>
      <c r="O18" s="38"/>
      <c r="P18" s="38"/>
      <c r="Q18" s="38"/>
      <c r="R18" s="30"/>
      <c r="S18" s="30"/>
      <c r="T18" s="30"/>
      <c r="U18" s="84">
        <v>5</v>
      </c>
      <c r="V18" s="23" t="s">
        <v>1</v>
      </c>
      <c r="W18" s="8"/>
      <c r="X18" s="8"/>
    </row>
    <row r="19" spans="1:24" x14ac:dyDescent="0.25">
      <c r="A19" s="10" t="s">
        <v>59</v>
      </c>
      <c r="B19" s="10" t="s">
        <v>15</v>
      </c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8"/>
      <c r="S19" s="8"/>
      <c r="T19" s="8"/>
      <c r="U19" s="84"/>
      <c r="V19" s="22"/>
      <c r="W19" s="8"/>
      <c r="X19" s="8"/>
    </row>
    <row r="20" spans="1:24" x14ac:dyDescent="0.25">
      <c r="A20" s="10" t="s">
        <v>60</v>
      </c>
      <c r="B20" s="10" t="s">
        <v>61</v>
      </c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 t="s">
        <v>28</v>
      </c>
      <c r="O20" s="38">
        <v>8</v>
      </c>
      <c r="P20" s="38"/>
      <c r="Q20" s="38"/>
      <c r="R20" s="8"/>
      <c r="S20" s="8"/>
      <c r="T20" s="8"/>
      <c r="U20" s="84">
        <v>2</v>
      </c>
      <c r="V20" s="23" t="s">
        <v>3</v>
      </c>
      <c r="W20" s="12"/>
      <c r="X20" s="8"/>
    </row>
    <row r="21" spans="1:24" ht="22.5" x14ac:dyDescent="0.25">
      <c r="A21" s="10" t="s">
        <v>62</v>
      </c>
      <c r="B21" s="10" t="s">
        <v>15</v>
      </c>
      <c r="C21" s="38"/>
      <c r="D21" s="38"/>
      <c r="E21" s="38"/>
      <c r="F21" s="38"/>
      <c r="G21" s="38"/>
      <c r="H21" s="38"/>
      <c r="I21" s="38"/>
      <c r="J21" s="38">
        <v>3</v>
      </c>
      <c r="K21" s="38">
        <v>5</v>
      </c>
      <c r="L21" s="38">
        <v>5</v>
      </c>
      <c r="M21" s="38">
        <v>25</v>
      </c>
      <c r="N21" s="74" t="s">
        <v>63</v>
      </c>
      <c r="O21" s="74"/>
      <c r="P21" s="38"/>
      <c r="Q21" s="38"/>
      <c r="R21" s="8"/>
      <c r="S21" s="8"/>
      <c r="T21" s="8"/>
      <c r="U21" s="84">
        <v>25</v>
      </c>
      <c r="V21" s="23" t="s">
        <v>3</v>
      </c>
      <c r="W21" s="12"/>
      <c r="X21" s="8"/>
    </row>
    <row r="22" spans="1:24" x14ac:dyDescent="0.25">
      <c r="A22" s="10" t="s">
        <v>64</v>
      </c>
      <c r="B22" s="13" t="s">
        <v>65</v>
      </c>
      <c r="C22" s="38"/>
      <c r="D22" s="38"/>
      <c r="E22" s="38"/>
      <c r="F22" s="38">
        <v>1E-3</v>
      </c>
      <c r="G22" s="38">
        <v>1.4999999999999999E-2</v>
      </c>
      <c r="H22" s="38">
        <v>0.1</v>
      </c>
      <c r="I22" s="38"/>
      <c r="J22" s="38"/>
      <c r="K22" s="38"/>
      <c r="L22" s="38"/>
      <c r="M22" s="38"/>
      <c r="N22" s="38"/>
      <c r="O22" s="38"/>
      <c r="P22" s="38"/>
      <c r="Q22" s="38" t="s">
        <v>66</v>
      </c>
      <c r="R22" s="8"/>
      <c r="S22" s="8"/>
      <c r="T22" s="8"/>
      <c r="U22" s="84">
        <v>1E-3</v>
      </c>
      <c r="V22" s="23"/>
      <c r="W22" s="8"/>
      <c r="X22" s="8"/>
    </row>
    <row r="23" spans="1:24" x14ac:dyDescent="0.25">
      <c r="A23" s="14" t="s">
        <v>67</v>
      </c>
      <c r="B23" s="10" t="s">
        <v>68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 t="s">
        <v>69</v>
      </c>
      <c r="R23" s="8"/>
      <c r="S23" s="8"/>
      <c r="T23" s="8"/>
      <c r="U23" s="84">
        <v>130</v>
      </c>
      <c r="V23" s="23" t="s">
        <v>92</v>
      </c>
      <c r="W23" s="8"/>
      <c r="X23" s="8"/>
    </row>
    <row r="24" spans="1:24" x14ac:dyDescent="0.25">
      <c r="A24" s="15" t="s">
        <v>70</v>
      </c>
      <c r="B24" s="10" t="s">
        <v>68</v>
      </c>
      <c r="C24" s="38"/>
      <c r="D24" s="38"/>
      <c r="E24" s="38"/>
      <c r="F24" s="38">
        <v>0</v>
      </c>
      <c r="G24" s="38">
        <v>1</v>
      </c>
      <c r="H24" s="38">
        <v>10</v>
      </c>
      <c r="I24" s="38">
        <v>100</v>
      </c>
      <c r="J24" s="38"/>
      <c r="K24" s="38"/>
      <c r="L24" s="38"/>
      <c r="M24" s="38"/>
      <c r="N24" s="38" t="s">
        <v>71</v>
      </c>
      <c r="O24" s="38"/>
      <c r="P24" s="38" t="s">
        <v>72</v>
      </c>
      <c r="Q24" s="38" t="s">
        <v>69</v>
      </c>
      <c r="R24" s="8"/>
      <c r="S24" s="8"/>
      <c r="T24" s="8"/>
      <c r="U24" s="84">
        <v>130</v>
      </c>
      <c r="V24" s="23" t="s">
        <v>92</v>
      </c>
      <c r="W24" s="8"/>
      <c r="X24" s="8"/>
    </row>
    <row r="25" spans="1:24" x14ac:dyDescent="0.25">
      <c r="A25" s="10" t="s">
        <v>73</v>
      </c>
      <c r="B25" s="10" t="s">
        <v>15</v>
      </c>
      <c r="C25" s="38" t="s">
        <v>98</v>
      </c>
      <c r="D25" s="38" t="s">
        <v>75</v>
      </c>
      <c r="E25" s="38" t="s">
        <v>76</v>
      </c>
      <c r="F25" s="38">
        <v>0.15</v>
      </c>
      <c r="G25" s="38">
        <v>0.5</v>
      </c>
      <c r="H25" s="38" t="s">
        <v>77</v>
      </c>
      <c r="I25" s="38"/>
      <c r="J25" s="38"/>
      <c r="K25" s="38"/>
      <c r="L25" s="38"/>
      <c r="M25" s="38"/>
      <c r="N25" s="38" t="s">
        <v>86</v>
      </c>
      <c r="O25" s="38">
        <v>20</v>
      </c>
      <c r="P25" s="38">
        <v>5</v>
      </c>
      <c r="Q25" s="38"/>
      <c r="R25" s="8"/>
      <c r="S25" s="8"/>
      <c r="T25" s="8"/>
      <c r="U25" s="84">
        <v>0.01</v>
      </c>
      <c r="V25" s="23" t="s">
        <v>0</v>
      </c>
      <c r="W25" s="8"/>
      <c r="X25" s="8"/>
    </row>
    <row r="26" spans="1:24" x14ac:dyDescent="0.25">
      <c r="A26" s="10" t="s">
        <v>78</v>
      </c>
      <c r="B26" s="10" t="s">
        <v>15</v>
      </c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 t="s">
        <v>79</v>
      </c>
      <c r="O26" s="38">
        <v>1</v>
      </c>
      <c r="P26" s="38">
        <v>5</v>
      </c>
      <c r="Q26" s="38"/>
      <c r="R26" s="8"/>
      <c r="S26" s="8"/>
      <c r="T26" s="8"/>
      <c r="U26" s="84">
        <v>5</v>
      </c>
      <c r="V26" s="23" t="s">
        <v>3</v>
      </c>
      <c r="W26" s="8"/>
      <c r="X26" s="8"/>
    </row>
    <row r="27" spans="1:24" x14ac:dyDescent="0.25">
      <c r="A27" s="10" t="s">
        <v>80</v>
      </c>
      <c r="B27" s="10" t="s">
        <v>15</v>
      </c>
      <c r="C27" s="38" t="s">
        <v>39</v>
      </c>
      <c r="D27" s="38">
        <v>1.4E-2</v>
      </c>
      <c r="E27" s="38">
        <v>0.2</v>
      </c>
      <c r="F27" s="38">
        <v>0.05</v>
      </c>
      <c r="G27" s="38"/>
      <c r="H27" s="38">
        <v>1</v>
      </c>
      <c r="I27" s="38"/>
      <c r="J27" s="38"/>
      <c r="K27" s="38"/>
      <c r="L27" s="38"/>
      <c r="M27" s="38"/>
      <c r="N27" s="38" t="s">
        <v>81</v>
      </c>
      <c r="O27" s="38">
        <v>1</v>
      </c>
      <c r="P27" s="38" t="s">
        <v>82</v>
      </c>
      <c r="Q27" s="38"/>
      <c r="R27" s="8"/>
      <c r="S27" s="8"/>
      <c r="T27" s="8"/>
      <c r="U27" s="84">
        <v>7.0000000000000001E-3</v>
      </c>
      <c r="V27" s="23" t="s">
        <v>0</v>
      </c>
      <c r="W27" s="8"/>
      <c r="X27" s="8"/>
    </row>
    <row r="28" spans="1:24" x14ac:dyDescent="0.25">
      <c r="A28" s="10" t="s">
        <v>83</v>
      </c>
      <c r="B28" s="10" t="s">
        <v>15</v>
      </c>
      <c r="C28" s="117" t="s">
        <v>84</v>
      </c>
      <c r="D28" s="117"/>
      <c r="E28" s="117"/>
      <c r="F28" s="38">
        <v>0.1</v>
      </c>
      <c r="G28" s="38">
        <v>0.3</v>
      </c>
      <c r="H28" s="38">
        <v>1</v>
      </c>
      <c r="I28" s="38" t="s">
        <v>85</v>
      </c>
      <c r="J28" s="38">
        <v>0.1</v>
      </c>
      <c r="K28" s="38">
        <v>0.2</v>
      </c>
      <c r="L28" s="38">
        <v>0.3</v>
      </c>
      <c r="M28" s="38">
        <v>10</v>
      </c>
      <c r="N28" s="38" t="s">
        <v>86</v>
      </c>
      <c r="O28" s="38">
        <v>20</v>
      </c>
      <c r="P28" s="38" t="s">
        <v>87</v>
      </c>
      <c r="Q28" s="38"/>
      <c r="R28" s="8"/>
      <c r="S28" s="8"/>
      <c r="T28" s="8"/>
      <c r="U28" s="84">
        <v>0.1</v>
      </c>
      <c r="V28" s="23" t="s">
        <v>1</v>
      </c>
      <c r="W28" s="12"/>
      <c r="X28" s="8"/>
    </row>
    <row r="29" spans="1:24" x14ac:dyDescent="0.25">
      <c r="A29" s="10" t="s">
        <v>88</v>
      </c>
      <c r="B29" s="10" t="s">
        <v>15</v>
      </c>
      <c r="C29" s="38">
        <v>0.18</v>
      </c>
      <c r="D29" s="38">
        <v>0.37</v>
      </c>
      <c r="E29" s="38">
        <v>1.3</v>
      </c>
      <c r="F29" s="38">
        <v>0.05</v>
      </c>
      <c r="G29" s="38">
        <v>0.15</v>
      </c>
      <c r="H29" s="38">
        <v>1</v>
      </c>
      <c r="I29" s="38" t="s">
        <v>85</v>
      </c>
      <c r="J29" s="38">
        <v>0.05</v>
      </c>
      <c r="K29" s="38">
        <v>0.1</v>
      </c>
      <c r="L29" s="38">
        <v>0.2</v>
      </c>
      <c r="M29" s="38">
        <v>10</v>
      </c>
      <c r="N29" s="38" t="s">
        <v>89</v>
      </c>
      <c r="O29" s="38">
        <v>10</v>
      </c>
      <c r="P29" s="38">
        <v>10</v>
      </c>
      <c r="Q29" s="38"/>
      <c r="R29" s="8"/>
      <c r="S29" s="8"/>
      <c r="T29" s="8"/>
      <c r="U29" s="84">
        <v>0.02</v>
      </c>
      <c r="V29" s="23" t="s">
        <v>3</v>
      </c>
      <c r="W29" s="12"/>
      <c r="X29" s="8"/>
    </row>
    <row r="30" spans="1:24" x14ac:dyDescent="0.25">
      <c r="N30" s="75"/>
      <c r="O30" s="75"/>
    </row>
    <row r="31" spans="1:24" x14ac:dyDescent="0.25">
      <c r="N31" s="76"/>
      <c r="O31" s="76"/>
    </row>
    <row r="32" spans="1:24" x14ac:dyDescent="0.25">
      <c r="N32" s="76"/>
      <c r="O32" s="76"/>
    </row>
    <row r="33" spans="14:15" x14ac:dyDescent="0.25">
      <c r="N33" s="76"/>
      <c r="O33" s="76"/>
    </row>
    <row r="34" spans="14:15" x14ac:dyDescent="0.25">
      <c r="N34" s="76"/>
      <c r="O34" s="76"/>
    </row>
    <row r="35" spans="14:15" x14ac:dyDescent="0.25">
      <c r="N35" s="76"/>
      <c r="O35" s="76"/>
    </row>
    <row r="36" spans="14:15" x14ac:dyDescent="0.25">
      <c r="N36" s="76"/>
      <c r="O36" s="76"/>
    </row>
    <row r="37" spans="14:15" x14ac:dyDescent="0.25">
      <c r="N37" s="76"/>
      <c r="O37" s="76"/>
    </row>
    <row r="38" spans="14:15" x14ac:dyDescent="0.25">
      <c r="N38" s="76"/>
      <c r="O38" s="76"/>
    </row>
    <row r="39" spans="14:15" x14ac:dyDescent="0.25">
      <c r="N39" s="76"/>
      <c r="O39" s="76"/>
    </row>
    <row r="40" spans="14:15" x14ac:dyDescent="0.25">
      <c r="N40" s="76"/>
      <c r="O40" s="76"/>
    </row>
    <row r="41" spans="14:15" x14ac:dyDescent="0.25">
      <c r="N41" s="76"/>
      <c r="O41" s="76"/>
    </row>
    <row r="42" spans="14:15" x14ac:dyDescent="0.25">
      <c r="N42" s="76"/>
      <c r="O42" s="76"/>
    </row>
    <row r="43" spans="14:15" x14ac:dyDescent="0.25">
      <c r="N43" s="76"/>
      <c r="O43" s="76"/>
    </row>
    <row r="44" spans="14:15" x14ac:dyDescent="0.25">
      <c r="N44" s="76"/>
      <c r="O44" s="76"/>
    </row>
    <row r="45" spans="14:15" x14ac:dyDescent="0.25">
      <c r="N45" s="76"/>
      <c r="O45" s="76"/>
    </row>
    <row r="46" spans="14:15" x14ac:dyDescent="0.25">
      <c r="N46" s="76"/>
      <c r="O46" s="76"/>
    </row>
    <row r="47" spans="14:15" x14ac:dyDescent="0.25">
      <c r="N47" s="76"/>
      <c r="O47" s="76"/>
    </row>
    <row r="48" spans="14:15" x14ac:dyDescent="0.25">
      <c r="N48" s="76"/>
      <c r="O48" s="76"/>
    </row>
    <row r="49" spans="14:15" x14ac:dyDescent="0.25">
      <c r="N49" s="76"/>
      <c r="O49" s="76"/>
    </row>
    <row r="50" spans="14:15" x14ac:dyDescent="0.25">
      <c r="N50" s="76"/>
      <c r="O50" s="76"/>
    </row>
    <row r="51" spans="14:15" x14ac:dyDescent="0.25">
      <c r="N51" s="76"/>
      <c r="O51" s="76"/>
    </row>
    <row r="52" spans="14:15" x14ac:dyDescent="0.25">
      <c r="N52" s="76"/>
      <c r="O52" s="76"/>
    </row>
    <row r="53" spans="14:15" x14ac:dyDescent="0.25">
      <c r="N53" s="76"/>
      <c r="O53" s="76"/>
    </row>
    <row r="54" spans="14:15" x14ac:dyDescent="0.25">
      <c r="N54" s="76"/>
      <c r="O54" s="76"/>
    </row>
    <row r="55" spans="14:15" x14ac:dyDescent="0.25">
      <c r="N55" s="76"/>
      <c r="O55" s="76"/>
    </row>
    <row r="56" spans="14:15" x14ac:dyDescent="0.25">
      <c r="N56" s="76"/>
      <c r="O56" s="76"/>
    </row>
    <row r="57" spans="14:15" x14ac:dyDescent="0.25">
      <c r="N57" s="76"/>
      <c r="O57" s="76"/>
    </row>
    <row r="58" spans="14:15" x14ac:dyDescent="0.25">
      <c r="N58" s="76"/>
      <c r="O58" s="76"/>
    </row>
    <row r="59" spans="14:15" x14ac:dyDescent="0.25">
      <c r="N59" s="76"/>
      <c r="O59" s="76"/>
    </row>
    <row r="60" spans="14:15" x14ac:dyDescent="0.25">
      <c r="N60" s="76"/>
      <c r="O60" s="76"/>
    </row>
    <row r="61" spans="14:15" x14ac:dyDescent="0.25">
      <c r="N61" s="76"/>
      <c r="O61" s="76"/>
    </row>
    <row r="62" spans="14:15" x14ac:dyDescent="0.25">
      <c r="N62" s="76"/>
      <c r="O62" s="76"/>
    </row>
    <row r="63" spans="14:15" x14ac:dyDescent="0.25">
      <c r="N63" s="78"/>
      <c r="O63" s="78"/>
    </row>
    <row r="64" spans="14:15" x14ac:dyDescent="0.25">
      <c r="N64" s="12"/>
      <c r="O64" s="12"/>
    </row>
    <row r="65" spans="14:15" x14ac:dyDescent="0.25">
      <c r="N65" s="12"/>
      <c r="O65" s="12"/>
    </row>
    <row r="66" spans="14:15" x14ac:dyDescent="0.25">
      <c r="N66" s="12"/>
      <c r="O66" s="12"/>
    </row>
    <row r="67" spans="14:15" x14ac:dyDescent="0.25">
      <c r="N67" s="12"/>
      <c r="O67" s="12"/>
    </row>
    <row r="68" spans="14:15" x14ac:dyDescent="0.25">
      <c r="N68" s="12"/>
      <c r="O68" s="12"/>
    </row>
    <row r="69" spans="14:15" x14ac:dyDescent="0.25">
      <c r="N69" s="12"/>
      <c r="O69" s="12"/>
    </row>
    <row r="70" spans="14:15" x14ac:dyDescent="0.25">
      <c r="N70" s="12"/>
      <c r="O70" s="12"/>
    </row>
    <row r="71" spans="14:15" x14ac:dyDescent="0.25">
      <c r="N71" s="12"/>
      <c r="O71" s="12"/>
    </row>
    <row r="72" spans="14:15" x14ac:dyDescent="0.25">
      <c r="N72" s="12"/>
      <c r="O72" s="12"/>
    </row>
    <row r="73" spans="14:15" x14ac:dyDescent="0.25">
      <c r="N73" s="12"/>
      <c r="O73" s="12"/>
    </row>
    <row r="74" spans="14:15" x14ac:dyDescent="0.25">
      <c r="N74" s="12"/>
      <c r="O74" s="12"/>
    </row>
    <row r="75" spans="14:15" x14ac:dyDescent="0.25">
      <c r="N75" s="12"/>
      <c r="O75" s="12"/>
    </row>
    <row r="76" spans="14:15" x14ac:dyDescent="0.25">
      <c r="N76" s="12"/>
      <c r="O76" s="12"/>
    </row>
    <row r="77" spans="14:15" x14ac:dyDescent="0.25">
      <c r="N77" s="79"/>
      <c r="O77" s="79"/>
    </row>
    <row r="78" spans="14:15" x14ac:dyDescent="0.25">
      <c r="N78" s="76"/>
      <c r="O78" s="76"/>
    </row>
    <row r="79" spans="14:15" x14ac:dyDescent="0.25">
      <c r="N79" s="76"/>
      <c r="O79" s="76"/>
    </row>
    <row r="80" spans="14:15" x14ac:dyDescent="0.25">
      <c r="N80" s="76"/>
      <c r="O80" s="76"/>
    </row>
    <row r="81" spans="14:15" x14ac:dyDescent="0.25">
      <c r="N81" s="76"/>
      <c r="O81" s="76"/>
    </row>
    <row r="82" spans="14:15" x14ac:dyDescent="0.25">
      <c r="N82" s="76"/>
      <c r="O82" s="76"/>
    </row>
    <row r="83" spans="14:15" x14ac:dyDescent="0.25">
      <c r="N83" s="76"/>
      <c r="O83" s="76"/>
    </row>
    <row r="84" spans="14:15" x14ac:dyDescent="0.25">
      <c r="N84" s="76"/>
      <c r="O84" s="76"/>
    </row>
    <row r="85" spans="14:15" x14ac:dyDescent="0.25">
      <c r="N85" s="76"/>
      <c r="O85" s="76"/>
    </row>
    <row r="86" spans="14:15" x14ac:dyDescent="0.25">
      <c r="N86" s="76"/>
      <c r="O86" s="76"/>
    </row>
    <row r="87" spans="14:15" x14ac:dyDescent="0.25">
      <c r="N87" s="76"/>
      <c r="O87" s="76"/>
    </row>
    <row r="88" spans="14:15" x14ac:dyDescent="0.25">
      <c r="N88" s="76"/>
      <c r="O88" s="76"/>
    </row>
    <row r="89" spans="14:15" x14ac:dyDescent="0.25">
      <c r="N89" s="76"/>
      <c r="O89" s="76"/>
    </row>
    <row r="90" spans="14:15" x14ac:dyDescent="0.25">
      <c r="N90" s="76"/>
      <c r="O90" s="76"/>
    </row>
    <row r="91" spans="14:15" x14ac:dyDescent="0.25">
      <c r="N91" s="76"/>
      <c r="O91" s="76"/>
    </row>
    <row r="92" spans="14:15" x14ac:dyDescent="0.25">
      <c r="N92" s="76"/>
      <c r="O92" s="76"/>
    </row>
    <row r="93" spans="14:15" x14ac:dyDescent="0.25">
      <c r="N93" s="76"/>
      <c r="O93" s="76"/>
    </row>
    <row r="94" spans="14:15" x14ac:dyDescent="0.25">
      <c r="N94" s="76"/>
      <c r="O94" s="76"/>
    </row>
    <row r="95" spans="14:15" x14ac:dyDescent="0.25">
      <c r="N95" s="76"/>
      <c r="O95" s="76"/>
    </row>
    <row r="96" spans="14:15" x14ac:dyDescent="0.25">
      <c r="N96" s="76"/>
      <c r="O96" s="76"/>
    </row>
    <row r="97" spans="14:15" x14ac:dyDescent="0.25">
      <c r="N97" s="76"/>
      <c r="O97" s="76"/>
    </row>
    <row r="98" spans="14:15" x14ac:dyDescent="0.25">
      <c r="N98" s="76"/>
      <c r="O98" s="76"/>
    </row>
    <row r="99" spans="14:15" x14ac:dyDescent="0.25">
      <c r="N99" s="76"/>
      <c r="O99" s="76"/>
    </row>
    <row r="100" spans="14:15" x14ac:dyDescent="0.25">
      <c r="N100" s="76"/>
      <c r="O100" s="76"/>
    </row>
    <row r="101" spans="14:15" x14ac:dyDescent="0.25">
      <c r="N101" s="76"/>
      <c r="O101" s="76"/>
    </row>
    <row r="102" spans="14:15" x14ac:dyDescent="0.25">
      <c r="N102" s="76"/>
      <c r="O102" s="76"/>
    </row>
    <row r="103" spans="14:15" x14ac:dyDescent="0.25">
      <c r="N103" s="76"/>
      <c r="O103" s="76"/>
    </row>
    <row r="104" spans="14:15" x14ac:dyDescent="0.25">
      <c r="N104" s="76"/>
      <c r="O104" s="76"/>
    </row>
  </sheetData>
  <sheetProtection password="E65E" sheet="1" objects="1" scenarios="1" selectLockedCells="1" selectUnlockedCells="1"/>
  <mergeCells count="8">
    <mergeCell ref="C28:E28"/>
    <mergeCell ref="V1:W2"/>
    <mergeCell ref="R1:T1"/>
    <mergeCell ref="C1:E1"/>
    <mergeCell ref="F1:I1"/>
    <mergeCell ref="J1:M1"/>
    <mergeCell ref="C14:E14"/>
    <mergeCell ref="N1:O1"/>
  </mergeCells>
  <conditionalFormatting sqref="W4">
    <cfRule type="cellIs" dxfId="4" priority="4" operator="equal">
      <formula>"non-compliant"</formula>
    </cfRule>
    <cfRule type="cellIs" dxfId="3" priority="5" operator="greaterThan">
      <formula>"non-compliant"</formula>
    </cfRule>
  </conditionalFormatting>
  <conditionalFormatting sqref="W3:X10 W15:X18 W12:X13 X11">
    <cfRule type="cellIs" dxfId="2" priority="3" operator="equal">
      <formula>"non-compliant"</formula>
    </cfRule>
  </conditionalFormatting>
  <conditionalFormatting sqref="W14:X14">
    <cfRule type="cellIs" dxfId="1" priority="2" operator="equal">
      <formula>"non-compliant"</formula>
    </cfRule>
  </conditionalFormatting>
  <conditionalFormatting sqref="W11">
    <cfRule type="containsText" dxfId="0" priority="1" operator="containsText" text="non-compliant">
      <formula>NOT(ISERROR(SEARCH("non-compliant",W11)))</formula>
    </cfRule>
  </conditionalFormatting>
  <pageMargins left="0.7" right="0.7" top="0.75" bottom="0.75" header="0.3" footer="0.3"/>
  <pageSetup paperSize="8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Letaba sub-catchment</vt:lpstr>
      <vt:lpstr>DAMS</vt:lpstr>
      <vt:lpstr>MU69</vt:lpstr>
      <vt:lpstr>MU70</vt:lpstr>
      <vt:lpstr>MU71</vt:lpstr>
      <vt:lpstr>MU72</vt:lpstr>
      <vt:lpstr>MU73</vt:lpstr>
      <vt:lpstr>MU74</vt:lpstr>
      <vt:lpstr>MU79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Boyd, Lee</dc:creator>
  <cp:lastModifiedBy>Mosoa Lebo</cp:lastModifiedBy>
  <dcterms:created xsi:type="dcterms:W3CDTF">2016-10-21T05:28:14Z</dcterms:created>
  <dcterms:modified xsi:type="dcterms:W3CDTF">2018-05-02T09:53:28Z</dcterms:modified>
</cp:coreProperties>
</file>